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8130" tabRatio="641" activeTab="0"/>
  </bookViews>
  <sheets>
    <sheet name="千尋" sheetId="1" r:id="rId1"/>
  </sheets>
  <definedNames>
    <definedName name="_xlnm._FilterDatabase" localSheetId="0" hidden="1">'千尋'!$A$2:$Q$62</definedName>
    <definedName name="_xlnm.Print_Area" localSheetId="0">'千尋'!$A$2:$Q$56</definedName>
    <definedName name="_xlnm.Print_Titles" localSheetId="0">'千尋'!$2:$2</definedName>
    <definedName name="TABLE" localSheetId="0">'千尋'!#REF!</definedName>
    <definedName name="TABLE_2" localSheetId="0">'千尋'!#REF!</definedName>
  </definedNames>
  <calcPr fullCalcOnLoad="1"/>
</workbook>
</file>

<file path=xl/sharedStrings.xml><?xml version="1.0" encoding="utf-8"?>
<sst xmlns="http://schemas.openxmlformats.org/spreadsheetml/2006/main" count="435" uniqueCount="256">
  <si>
    <t>賃料+共益費</t>
  </si>
  <si>
    <t>東西線</t>
  </si>
  <si>
    <t>山手線</t>
  </si>
  <si>
    <t>京浜急行線</t>
  </si>
  <si>
    <t>桜新町</t>
  </si>
  <si>
    <t>1</t>
  </si>
  <si>
    <t>1</t>
  </si>
  <si>
    <t>1</t>
  </si>
  <si>
    <t>2</t>
  </si>
  <si>
    <t>1</t>
  </si>
  <si>
    <t>2</t>
  </si>
  <si>
    <t>4</t>
  </si>
  <si>
    <t>1</t>
  </si>
  <si>
    <t>1</t>
  </si>
  <si>
    <t>B1</t>
  </si>
  <si>
    <t>B1</t>
  </si>
  <si>
    <t>B1</t>
  </si>
  <si>
    <t>B1</t>
  </si>
  <si>
    <t>B1</t>
  </si>
  <si>
    <t>3</t>
  </si>
  <si>
    <t>8</t>
  </si>
  <si>
    <t>ﾗｲｼﾞﾝｸﾞﾋﾞﾙ</t>
  </si>
  <si>
    <t>2</t>
  </si>
  <si>
    <t>FIﾋﾞﾙ</t>
  </si>
  <si>
    <t>3</t>
  </si>
  <si>
    <t>4</t>
  </si>
  <si>
    <t>5</t>
  </si>
  <si>
    <t>B1</t>
  </si>
  <si>
    <t>2,3</t>
  </si>
  <si>
    <t>1-2</t>
  </si>
  <si>
    <t>1</t>
  </si>
  <si>
    <t>B1</t>
  </si>
  <si>
    <t>3019070318-1</t>
  </si>
  <si>
    <t>1</t>
  </si>
  <si>
    <t>5</t>
  </si>
  <si>
    <t>B1</t>
  </si>
  <si>
    <t>B2</t>
  </si>
  <si>
    <t>2</t>
  </si>
  <si>
    <t>葛西</t>
  </si>
  <si>
    <t>八王子</t>
  </si>
  <si>
    <t>吉祥寺</t>
  </si>
  <si>
    <t>銀座3-14-18</t>
  </si>
  <si>
    <t>第一厚生館ﾋﾞﾙ</t>
  </si>
  <si>
    <t>造作譲渡609万円　入居日相談　専用階段あり　(元)飲食店</t>
  </si>
  <si>
    <t>赤坂4-2-2</t>
  </si>
  <si>
    <t>赤坂鳳月堂ﾋﾞﾙ</t>
  </si>
  <si>
    <t>入居日H19.8　造作譲渡500万円　(元)和食店</t>
  </si>
  <si>
    <t>内神田3-5-5</t>
  </si>
  <si>
    <t>大同ﾋﾞﾙ</t>
  </si>
  <si>
    <t>スケ　専用階段あり　使用時間8～24時　重飲食相談　(1F)割烹料理,小料理,居酒屋</t>
  </si>
  <si>
    <t>西蒲田6-28-3</t>
  </si>
  <si>
    <t>契約3年　(元)ﾗｰﾒﾝ店　造作あり　</t>
  </si>
  <si>
    <t>東急池上線</t>
  </si>
  <si>
    <t>蓮沼</t>
  </si>
  <si>
    <t>鶴見中央4-24-9</t>
  </si>
  <si>
    <t>飲食相談　竣工H19.8　契約3年</t>
  </si>
  <si>
    <t>鶴見</t>
  </si>
  <si>
    <t>湊新田1-8-9</t>
  </si>
  <si>
    <t>引渡日相談　(元)ﾗｰﾒﾝ店　居抜き優先　スケ渡し相談</t>
  </si>
  <si>
    <t>新宿区</t>
  </si>
  <si>
    <t>中央線</t>
  </si>
  <si>
    <t>港区</t>
  </si>
  <si>
    <t>込み</t>
  </si>
  <si>
    <t>日比谷線</t>
  </si>
  <si>
    <t>世田谷区</t>
  </si>
  <si>
    <t>東武練馬</t>
  </si>
  <si>
    <t>横浜市鶴見区</t>
  </si>
  <si>
    <t>板橋区</t>
  </si>
  <si>
    <t>造作譲渡250万　引渡日相談　看板料3150円　(現)和食店</t>
  </si>
  <si>
    <t>京葉線</t>
  </si>
  <si>
    <t>造作あり　引渡日相談　</t>
  </si>
  <si>
    <t>南町3-18-11</t>
  </si>
  <si>
    <t>大橋ﾋﾞﾙ</t>
  </si>
  <si>
    <t>契約3年　(現)ﾗｰﾒﾝ店　造作譲渡430万　引渡日相談</t>
  </si>
  <si>
    <t>吉祥寺本町1-18-11</t>
  </si>
  <si>
    <t>即引渡し可　(元)ﾊﾟﾌﾞ　現状渡し</t>
  </si>
  <si>
    <t>越谷市</t>
  </si>
  <si>
    <t>南越谷1-2876-1</t>
  </si>
  <si>
    <t>ﾀﾞｲｴｰ南越谷店</t>
  </si>
  <si>
    <t>ﾌｰﾄﾞｺｰﾄﾞ内(192席)　(現)ﾎﾟﾃﾄﾊﾟﾗﾀﾞｲｽ　引渡方法相談　引渡H19.12</t>
  </si>
  <si>
    <t>南越谷</t>
  </si>
  <si>
    <t>路線</t>
  </si>
  <si>
    <t>高田馬場</t>
  </si>
  <si>
    <t>保証金（円）</t>
  </si>
  <si>
    <t>3</t>
  </si>
  <si>
    <t>5</t>
  </si>
  <si>
    <t>共益費</t>
  </si>
  <si>
    <t>豊島区</t>
  </si>
  <si>
    <t>池袋</t>
  </si>
  <si>
    <t>国分寺</t>
  </si>
  <si>
    <t>銀座6-12-12</t>
  </si>
  <si>
    <t>銀座ｽﾃﾗﾋﾞﾙ</t>
  </si>
  <si>
    <t>八王子市</t>
  </si>
  <si>
    <t>三原ﾋﾞﾙ</t>
  </si>
  <si>
    <t>(元)ｽﾅｯｸ　即引渡し可　現状渡し　</t>
  </si>
  <si>
    <t>徳丸3-1-25</t>
  </si>
  <si>
    <t>ﾒﾗﾝｼﾞｪ羽切ﾋﾞﾙ</t>
  </si>
  <si>
    <t>(現)ﾗｰﾒﾝ店　スケ　引渡H20.1</t>
  </si>
  <si>
    <t>東武東上線</t>
  </si>
  <si>
    <t>中野</t>
  </si>
  <si>
    <t>川口</t>
  </si>
  <si>
    <t>賃料+共益費/坪</t>
  </si>
  <si>
    <t>東武伊勢崎線</t>
  </si>
  <si>
    <t>杉並区</t>
  </si>
  <si>
    <t>江東区</t>
  </si>
  <si>
    <t>中野区</t>
  </si>
  <si>
    <t>石橋ﾋﾞﾙ</t>
  </si>
  <si>
    <t>日暮里</t>
  </si>
  <si>
    <t>西日暮里2-24</t>
  </si>
  <si>
    <t>ｽﾃｰｼｮﾝｶﾞｰﾃﾞﾝﾀﾜｰ</t>
  </si>
  <si>
    <t>竣工H20.3　契約3年　</t>
  </si>
  <si>
    <t>六本木4-10-5</t>
  </si>
  <si>
    <t>六本木410</t>
  </si>
  <si>
    <t>申込み受付H19.7.27まで　契約2年</t>
  </si>
  <si>
    <t>日本橋人形町2-11-4</t>
  </si>
  <si>
    <t>三ツ矢ﾋﾞﾙ</t>
  </si>
  <si>
    <t>(元)ｽﾅｯｸ　諸条件相談可　即入居可</t>
  </si>
  <si>
    <t>池袋2-42-8</t>
  </si>
  <si>
    <t>幸運館ﾋﾞﾙ</t>
  </si>
  <si>
    <t>入居日相談　(元)沖縄料理店　現況渡し　　看板料10500円</t>
  </si>
  <si>
    <t>中葛西5-18-12</t>
  </si>
  <si>
    <t>中葛西ｾﾝﾄﾗﾙﾏﾝｼｮﾝ</t>
  </si>
  <si>
    <t>入居日H19.8　(現)事務所　スケ　契約2年</t>
  </si>
  <si>
    <t>ひび野1-9</t>
  </si>
  <si>
    <t>海浜幕張</t>
  </si>
  <si>
    <t>家 賃</t>
  </si>
  <si>
    <t>国分寺市</t>
  </si>
  <si>
    <t>地区名1</t>
  </si>
  <si>
    <t>田園都市線</t>
  </si>
  <si>
    <t>最寄駅</t>
  </si>
  <si>
    <t>高田馬場1-26-5</t>
  </si>
  <si>
    <t>荒川区</t>
  </si>
  <si>
    <t>宇田川町4-10</t>
  </si>
  <si>
    <t>(仮)宇田川町ﾋﾞﾙ</t>
  </si>
  <si>
    <t>新築　スケ　即引渡し可　契約2年　B1も募集あり</t>
  </si>
  <si>
    <t>上大崎2-13-41</t>
  </si>
  <si>
    <t>(仮)目黒駅前建替計画</t>
  </si>
  <si>
    <t>スケ　引渡H19.10　諸条件相談　(3･4F)も募集あり</t>
  </si>
  <si>
    <t>小川町1-7</t>
  </si>
  <si>
    <t>諸条件相談　スケ</t>
  </si>
  <si>
    <t>さいたま市浦和区</t>
  </si>
  <si>
    <t>小田急線</t>
  </si>
  <si>
    <t>赤坂見附</t>
  </si>
  <si>
    <t>田町</t>
  </si>
  <si>
    <t>六本木</t>
  </si>
  <si>
    <t>1-2</t>
  </si>
  <si>
    <t>坪共益費</t>
  </si>
  <si>
    <t>(仮)幕張ひび野1丁目PJ</t>
  </si>
  <si>
    <t>定期借家20年　入居日H20.3　24H営業可　(4F)ﾈｯﾄｶﾌｪ,ｶﾗｵｹ(5～8F)駐車場</t>
  </si>
  <si>
    <t>有楽町2-10-1</t>
  </si>
  <si>
    <t>東京交通会館</t>
  </si>
  <si>
    <t>即入居可　他必要費用あり</t>
  </si>
  <si>
    <t>有楽町</t>
  </si>
  <si>
    <t>高円寺</t>
  </si>
  <si>
    <t>相談</t>
  </si>
  <si>
    <t>無し</t>
  </si>
  <si>
    <t>大田区</t>
  </si>
  <si>
    <t>品川区</t>
  </si>
  <si>
    <t>武蔵野市</t>
  </si>
  <si>
    <t>三崎町9-13</t>
  </si>
  <si>
    <t>ｴｸｾﾚﾝﾄ三崎町</t>
  </si>
  <si>
    <t>現状渡し　契約3年　即引渡し可</t>
  </si>
  <si>
    <t>新橋2-15-11</t>
  </si>
  <si>
    <t>橘ﾋﾞﾙ</t>
  </si>
  <si>
    <t>入居日相談　軽飲食相談　</t>
  </si>
  <si>
    <t>六本木7-12-20</t>
  </si>
  <si>
    <t>引渡日相談　(元)和食店　造作譲渡900万</t>
  </si>
  <si>
    <t>情      　　　報</t>
  </si>
  <si>
    <t>坪家賃</t>
  </si>
  <si>
    <t>川口市</t>
  </si>
  <si>
    <t>阿佐谷南3-38-30</t>
  </si>
  <si>
    <t>清水ﾋﾞﾙ</t>
  </si>
  <si>
    <t>(元)ｽﾅｯｸ　スケ　飲食相談　</t>
  </si>
  <si>
    <t>阿佐ヶ谷</t>
  </si>
  <si>
    <t>六本木3-13-10</t>
  </si>
  <si>
    <t>北麻布ﾋﾞﾙ</t>
  </si>
  <si>
    <t>諸条件相談　(現)和風居酒屋</t>
  </si>
  <si>
    <t>銀座3-14-13</t>
  </si>
  <si>
    <t>契約3年　入居日相談　造作譲渡609万円　専用階段あり</t>
  </si>
  <si>
    <t>富岡1-4-10</t>
  </si>
  <si>
    <t>ﾘﾊﾞｰﾊｲﾂ田川</t>
  </si>
  <si>
    <t>(現)居酒屋　造作あり　契約3年　H19.8末空き予定</t>
  </si>
  <si>
    <t>門前仲町</t>
  </si>
  <si>
    <t>高円寺南4-26-17</t>
  </si>
  <si>
    <t>ｱｲｶ高円寺ﾋﾞﾙ</t>
  </si>
  <si>
    <t>飲食相談　諸条件相談　スケ　契約3年　即入居可　新築</t>
  </si>
  <si>
    <t>B1</t>
  </si>
  <si>
    <t>銀座線</t>
  </si>
  <si>
    <t>千代田区</t>
  </si>
  <si>
    <t>中央区</t>
  </si>
  <si>
    <t>渋谷区</t>
  </si>
  <si>
    <t>保証金(ヶ月)</t>
  </si>
  <si>
    <t>新橋2-15-10</t>
  </si>
  <si>
    <t>造作あり　スケ渡し相談可　定期借家5年　(元)仙や</t>
  </si>
  <si>
    <t>江戸川区</t>
  </si>
  <si>
    <t>市川市</t>
  </si>
  <si>
    <t>行徳</t>
  </si>
  <si>
    <t>川崎</t>
  </si>
  <si>
    <t>人形町</t>
  </si>
  <si>
    <t>川崎市川崎区</t>
  </si>
  <si>
    <t>目黒</t>
  </si>
  <si>
    <t>地区名2</t>
  </si>
  <si>
    <t>物件名</t>
  </si>
  <si>
    <t>物件 NO</t>
  </si>
  <si>
    <t>階数</t>
  </si>
  <si>
    <t>面積(坪）</t>
  </si>
  <si>
    <t>町田</t>
  </si>
  <si>
    <t>神田</t>
  </si>
  <si>
    <t>京浜東北線</t>
  </si>
  <si>
    <t>梅屋敷</t>
  </si>
  <si>
    <t>契約2年　業種相談　時間制限am8～pm24</t>
  </si>
  <si>
    <t>芝5-34-6</t>
  </si>
  <si>
    <t>新田町ﾋﾞﾙ</t>
  </si>
  <si>
    <t>諸条件相談　(1F)ﾛｰｿﾝ,ILBAR,ｺｰｼﾞｺｰﾅｰ　引渡方法相談　(元)居酒屋　即引渡し可</t>
  </si>
  <si>
    <t>新橋3-6-3</t>
  </si>
  <si>
    <t>岩田ﾋﾞﾙ</t>
  </si>
  <si>
    <t>(元)ﾜｲﾝﾊﾞｰ　引渡日相談　造作譲渡1200万</t>
  </si>
  <si>
    <t>桜新町2-9-6</t>
  </si>
  <si>
    <t>(仮)桜新町2丁目ﾌﾟﾛｼﾞｪｸﾄ</t>
  </si>
  <si>
    <t>諸条件相談　スケ　(現)更地　引渡H20.8　</t>
  </si>
  <si>
    <t>中野5-30-3</t>
  </si>
  <si>
    <t>(仮)ﾀｶﾃﾞﾝ中野ﾋﾞﾙ</t>
  </si>
  <si>
    <t>スケ　竣工H19.8　(1F)ｺﾝﾋﾞﾆ</t>
  </si>
  <si>
    <t>与野</t>
  </si>
  <si>
    <t>上木崎1-8-9</t>
  </si>
  <si>
    <t>上木崎1丁目</t>
  </si>
  <si>
    <t>(現)ﾊﾟﾝ屋　引渡日相談　引渡方法相談</t>
  </si>
  <si>
    <t>新橋2-8-15</t>
  </si>
  <si>
    <t>(現)ﾊﾟﾌﾞ　引渡日相談</t>
  </si>
  <si>
    <t>千葉市美浜区</t>
  </si>
  <si>
    <t>馬場下町4</t>
  </si>
  <si>
    <t>ｻﾝﾘｯﾄ上山</t>
  </si>
  <si>
    <t>(現)居酒屋　中華不可　営業時間10～24時　専用階段あり　(1F)中華料理店　造作譲渡450万</t>
  </si>
  <si>
    <t>早稲田</t>
  </si>
  <si>
    <t>神楽坂3-2-4</t>
  </si>
  <si>
    <t>万平ﾋﾞﾙ</t>
  </si>
  <si>
    <t>契約3年　業種相談　ｶﾞｽ設備なし　</t>
  </si>
  <si>
    <t>新橋2-8-8</t>
  </si>
  <si>
    <t>からす亭ﾋﾞﾙ</t>
  </si>
  <si>
    <t>渋谷</t>
  </si>
  <si>
    <t>西池袋3-29-2</t>
  </si>
  <si>
    <t>飯田橋</t>
  </si>
  <si>
    <t>銀座</t>
  </si>
  <si>
    <t>新橋</t>
  </si>
  <si>
    <t>中野5-36-3</t>
  </si>
  <si>
    <t>スケ　(1F)ｺﾝﾋﾞﾆ予定　(2F)住居予定　竣工H19.8</t>
  </si>
  <si>
    <t>原町田6-11-7</t>
  </si>
  <si>
    <t>1</t>
  </si>
  <si>
    <t>スケ　定期借家3年　引渡日相談</t>
  </si>
  <si>
    <t>東蒲田1-1-4</t>
  </si>
  <si>
    <t>第37ｼﾝｴｲﾋﾞﾙ</t>
  </si>
  <si>
    <t>入居日H19.8　新築　</t>
  </si>
  <si>
    <t>町田市</t>
  </si>
  <si>
    <t>第41東京ﾋﾞﾙ</t>
  </si>
  <si>
    <t>栄町3-8</t>
  </si>
  <si>
    <t>飲食相談　現況優先　定期借家3年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</si>
</sst>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[&lt;=999]000;000\-00"/>
    <numFmt numFmtId="179" formatCode="#,##0.0000;[Red]\-#,##0.0000"/>
    <numFmt numFmtId="180" formatCode="0_);[Red]\(0\)"/>
    <numFmt numFmtId="181" formatCode="##.##"/>
    <numFmt numFmtId="182" formatCode="#,##0.00_);[Red]\(#,##0.00\)"/>
    <numFmt numFmtId="183" formatCode="#,##0_ ;[Red]\-#,##0\ "/>
    <numFmt numFmtId="184" formatCode="0_ ;[Red]\-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/d"/>
    <numFmt numFmtId="194" formatCode="0_ "/>
    <numFmt numFmtId="195" formatCode="0.0%"/>
    <numFmt numFmtId="196" formatCode="0.0"/>
    <numFmt numFmtId="197" formatCode="#,##0.0_ ;[Red]\-#,##0.0\ "/>
    <numFmt numFmtId="198" formatCode="#.##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[$€-2]\ #,##0.00_);[Red]\([$€-2]\ #,##0.00\)"/>
    <numFmt numFmtId="205" formatCode="#,###&quot;ヶ&quot;&quot;月&quot;"/>
    <numFmt numFmtId="206" formatCode="#,###.0&quot;ヶ&quot;&quot;月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7" applyNumberFormat="1" applyFont="1" applyAlignment="1">
      <alignment/>
    </xf>
    <xf numFmtId="38" fontId="4" fillId="0" borderId="0" xfId="17" applyFont="1" applyAlignment="1">
      <alignment shrinkToFit="1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left" shrinkToFit="1"/>
    </xf>
    <xf numFmtId="38" fontId="4" fillId="2" borderId="1" xfId="17" applyFont="1" applyFill="1" applyBorder="1" applyAlignment="1">
      <alignment horizontal="center"/>
    </xf>
    <xf numFmtId="0" fontId="4" fillId="0" borderId="2" xfId="17" applyNumberFormat="1" applyFont="1" applyBorder="1" applyAlignment="1">
      <alignment/>
    </xf>
    <xf numFmtId="38" fontId="4" fillId="0" borderId="2" xfId="17" applyFont="1" applyBorder="1" applyAlignment="1">
      <alignment shrinkToFit="1"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>
      <alignment horizontal="left" shrinkToFit="1"/>
    </xf>
    <xf numFmtId="38" fontId="4" fillId="0" borderId="0" xfId="17" applyFont="1" applyFill="1" applyAlignment="1">
      <alignment/>
    </xf>
    <xf numFmtId="49" fontId="4" fillId="0" borderId="2" xfId="17" applyNumberFormat="1" applyFont="1" applyBorder="1" applyAlignment="1">
      <alignment horizontal="right" shrinkToFit="1"/>
    </xf>
    <xf numFmtId="49" fontId="4" fillId="0" borderId="0" xfId="17" applyNumberFormat="1" applyFont="1" applyAlignment="1">
      <alignment horizontal="right" shrinkToFit="1"/>
    </xf>
    <xf numFmtId="0" fontId="4" fillId="3" borderId="1" xfId="17" applyNumberFormat="1" applyFont="1" applyFill="1" applyBorder="1" applyAlignment="1">
      <alignment horizontal="center"/>
    </xf>
    <xf numFmtId="38" fontId="4" fillId="3" borderId="1" xfId="17" applyFont="1" applyFill="1" applyBorder="1" applyAlignment="1">
      <alignment horizontal="center" shrinkToFit="1"/>
    </xf>
    <xf numFmtId="49" fontId="4" fillId="3" borderId="1" xfId="17" applyNumberFormat="1" applyFont="1" applyFill="1" applyBorder="1" applyAlignment="1">
      <alignment horizontal="center" shrinkToFit="1"/>
    </xf>
    <xf numFmtId="38" fontId="4" fillId="3" borderId="1" xfId="17" applyFont="1" applyFill="1" applyBorder="1" applyAlignment="1">
      <alignment horizontal="center"/>
    </xf>
    <xf numFmtId="38" fontId="4" fillId="3" borderId="1" xfId="17" applyFont="1" applyFill="1" applyBorder="1" applyAlignment="1">
      <alignment horizontal="left" shrinkToFit="1"/>
    </xf>
    <xf numFmtId="176" fontId="4" fillId="0" borderId="0" xfId="17" applyNumberFormat="1" applyFont="1" applyAlignment="1">
      <alignment horizontal="right"/>
    </xf>
    <xf numFmtId="176" fontId="4" fillId="3" borderId="1" xfId="17" applyNumberFormat="1" applyFont="1" applyFill="1" applyBorder="1" applyAlignment="1">
      <alignment horizontal="center"/>
    </xf>
    <xf numFmtId="199" fontId="4" fillId="0" borderId="0" xfId="17" applyNumberFormat="1" applyFont="1" applyAlignment="1">
      <alignment/>
    </xf>
    <xf numFmtId="199" fontId="4" fillId="3" borderId="1" xfId="17" applyNumberFormat="1" applyFont="1" applyFill="1" applyBorder="1" applyAlignment="1">
      <alignment/>
    </xf>
    <xf numFmtId="199" fontId="4" fillId="0" borderId="2" xfId="17" applyNumberFormat="1" applyFont="1" applyBorder="1" applyAlignment="1">
      <alignment/>
    </xf>
    <xf numFmtId="206" fontId="4" fillId="0" borderId="2" xfId="17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abSelected="1" showOutlineSymbols="0" zoomScale="80" zoomScaleNormal="80" zoomScaleSheetLayoutView="75" workbookViewId="0" topLeftCell="A1">
      <pane xSplit="4" ySplit="2" topLeftCell="E4" activePane="bottomRight" state="frozen"/>
      <selection pane="topLeft" activeCell="A1" sqref="A1"/>
      <selection pane="topRight" activeCell="I1" sqref="I1"/>
      <selection pane="bottomLeft" activeCell="A3" sqref="A3"/>
      <selection pane="bottomRight" activeCell="D14" sqref="D14"/>
    </sheetView>
  </sheetViews>
  <sheetFormatPr defaultColWidth="9.00390625" defaultRowHeight="13.5" outlineLevelCol="1"/>
  <cols>
    <col min="1" max="1" width="11.00390625" style="1" customWidth="1"/>
    <col min="2" max="2" width="16.625" style="2" customWidth="1" collapsed="1"/>
    <col min="3" max="3" width="13.875" style="2" customWidth="1"/>
    <col min="4" max="4" width="13.00390625" style="2" customWidth="1"/>
    <col min="5" max="5" width="8.375" style="12" customWidth="1"/>
    <col min="6" max="6" width="10.00390625" style="20" customWidth="1"/>
    <col min="7" max="7" width="14.875" style="3" customWidth="1"/>
    <col min="8" max="8" width="15.375" style="3" customWidth="1"/>
    <col min="9" max="9" width="15.50390625" style="3" hidden="1" customWidth="1" outlineLevel="1"/>
    <col min="10" max="10" width="14.625" style="3" customWidth="1" collapsed="1"/>
    <col min="11" max="11" width="13.50390625" style="3" customWidth="1"/>
    <col min="12" max="12" width="11.50390625" style="3" customWidth="1"/>
    <col min="13" max="13" width="15.75390625" style="3" hidden="1" customWidth="1" outlineLevel="1"/>
    <col min="14" max="14" width="15.75390625" style="18" hidden="1" customWidth="1" outlineLevel="1" collapsed="1"/>
    <col min="15" max="15" width="67.75390625" style="4" customWidth="1" collapsed="1"/>
    <col min="16" max="17" width="10.75390625" style="4" customWidth="1"/>
    <col min="18" max="16384" width="8.875" style="10" customWidth="1"/>
  </cols>
  <sheetData>
    <row r="1" ht="15" customHeight="1"/>
    <row r="2" spans="1:17" ht="12" customHeight="1">
      <c r="A2" s="13" t="s">
        <v>203</v>
      </c>
      <c r="B2" s="14" t="s">
        <v>127</v>
      </c>
      <c r="C2" s="14" t="s">
        <v>201</v>
      </c>
      <c r="D2" s="14" t="s">
        <v>202</v>
      </c>
      <c r="E2" s="15" t="s">
        <v>204</v>
      </c>
      <c r="F2" s="21" t="s">
        <v>205</v>
      </c>
      <c r="G2" s="5" t="s">
        <v>125</v>
      </c>
      <c r="H2" s="5" t="s">
        <v>86</v>
      </c>
      <c r="I2" s="5" t="s">
        <v>0</v>
      </c>
      <c r="J2" s="5" t="s">
        <v>83</v>
      </c>
      <c r="K2" s="16" t="s">
        <v>168</v>
      </c>
      <c r="L2" s="16" t="s">
        <v>146</v>
      </c>
      <c r="M2" s="5" t="s">
        <v>101</v>
      </c>
      <c r="N2" s="19" t="s">
        <v>191</v>
      </c>
      <c r="O2" s="14" t="s">
        <v>167</v>
      </c>
      <c r="P2" s="17" t="s">
        <v>81</v>
      </c>
      <c r="Q2" s="17" t="s">
        <v>129</v>
      </c>
    </row>
    <row r="3" spans="1:17" ht="13.5" customHeight="1">
      <c r="A3" s="6">
        <v>3019070398</v>
      </c>
      <c r="B3" s="7" t="s">
        <v>61</v>
      </c>
      <c r="C3" s="7" t="s">
        <v>162</v>
      </c>
      <c r="D3" s="7" t="s">
        <v>163</v>
      </c>
      <c r="E3" s="11" t="s">
        <v>20</v>
      </c>
      <c r="F3" s="22">
        <v>7</v>
      </c>
      <c r="G3" s="8">
        <v>154130</v>
      </c>
      <c r="H3" s="8">
        <v>26700</v>
      </c>
      <c r="I3" s="8">
        <f aca="true" t="shared" si="0" ref="I3:I14">SUM(G3:H3)</f>
        <v>180830</v>
      </c>
      <c r="J3" s="8">
        <f>G3*12</f>
        <v>1849560</v>
      </c>
      <c r="K3" s="8">
        <f aca="true" t="shared" si="1" ref="K3:K34">IF(ISTEXT(G3),G3,G3/F3)</f>
        <v>22018.571428571428</v>
      </c>
      <c r="L3" s="8">
        <f aca="true" t="shared" si="2" ref="L3:L34">IF(ISTEXT(H3),H3,H3/F3)</f>
        <v>3814.285714285714</v>
      </c>
      <c r="M3" s="3">
        <f aca="true" t="shared" si="3" ref="M3:M34">SUM(K3:L3)</f>
        <v>25832.85714285714</v>
      </c>
      <c r="N3" s="23">
        <f aca="true" t="shared" si="4" ref="N3:N34">IF(ISTEXT(J3),J3,J3/G3)</f>
        <v>12</v>
      </c>
      <c r="O3" s="9" t="s">
        <v>164</v>
      </c>
      <c r="P3" s="9" t="s">
        <v>2</v>
      </c>
      <c r="Q3" s="9" t="s">
        <v>243</v>
      </c>
    </row>
    <row r="4" spans="1:17" ht="13.5" customHeight="1">
      <c r="A4" s="6">
        <v>3019070052</v>
      </c>
      <c r="B4" s="7" t="s">
        <v>87</v>
      </c>
      <c r="C4" s="7" t="s">
        <v>240</v>
      </c>
      <c r="D4" s="7" t="s">
        <v>93</v>
      </c>
      <c r="E4" s="11" t="s">
        <v>27</v>
      </c>
      <c r="F4" s="22">
        <v>7.53</v>
      </c>
      <c r="G4" s="8">
        <v>110000</v>
      </c>
      <c r="H4" s="8">
        <v>12000</v>
      </c>
      <c r="I4" s="8">
        <f t="shared" si="0"/>
        <v>122000</v>
      </c>
      <c r="J4" s="8">
        <v>800000</v>
      </c>
      <c r="K4" s="8">
        <f t="shared" si="1"/>
        <v>14608.233731739707</v>
      </c>
      <c r="L4" s="8">
        <f t="shared" si="2"/>
        <v>1593.625498007968</v>
      </c>
      <c r="M4" s="3">
        <f t="shared" si="3"/>
        <v>16201.859229747675</v>
      </c>
      <c r="N4" s="23">
        <f t="shared" si="4"/>
        <v>7.2727272727272725</v>
      </c>
      <c r="O4" s="9" t="s">
        <v>94</v>
      </c>
      <c r="P4" s="9" t="s">
        <v>2</v>
      </c>
      <c r="Q4" s="9" t="s">
        <v>88</v>
      </c>
    </row>
    <row r="5" spans="1:17" ht="13.5" customHeight="1">
      <c r="A5" s="6">
        <v>3019070023</v>
      </c>
      <c r="B5" s="7" t="s">
        <v>61</v>
      </c>
      <c r="C5" s="7" t="s">
        <v>192</v>
      </c>
      <c r="D5" s="7" t="s">
        <v>106</v>
      </c>
      <c r="E5" s="11" t="s">
        <v>9</v>
      </c>
      <c r="F5" s="22">
        <v>8.2</v>
      </c>
      <c r="G5" s="8">
        <v>301350</v>
      </c>
      <c r="H5" s="8" t="s">
        <v>62</v>
      </c>
      <c r="I5" s="8">
        <f t="shared" si="0"/>
        <v>301350</v>
      </c>
      <c r="J5" s="8">
        <v>3444000</v>
      </c>
      <c r="K5" s="8">
        <f t="shared" si="1"/>
        <v>36750</v>
      </c>
      <c r="L5" s="8" t="str">
        <f t="shared" si="2"/>
        <v>込み</v>
      </c>
      <c r="M5" s="3">
        <f t="shared" si="3"/>
        <v>36750</v>
      </c>
      <c r="N5" s="23">
        <f t="shared" si="4"/>
        <v>11.428571428571429</v>
      </c>
      <c r="O5" s="9" t="s">
        <v>193</v>
      </c>
      <c r="P5" s="9" t="s">
        <v>2</v>
      </c>
      <c r="Q5" s="9" t="s">
        <v>243</v>
      </c>
    </row>
    <row r="6" spans="1:17" ht="13.5" customHeight="1">
      <c r="A6" s="6">
        <v>3019070168</v>
      </c>
      <c r="B6" s="7" t="s">
        <v>156</v>
      </c>
      <c r="C6" s="7" t="s">
        <v>50</v>
      </c>
      <c r="D6" s="7"/>
      <c r="E6" s="11" t="s">
        <v>247</v>
      </c>
      <c r="F6" s="22">
        <v>8.2</v>
      </c>
      <c r="G6" s="8">
        <v>100000</v>
      </c>
      <c r="H6" s="8">
        <v>2000</v>
      </c>
      <c r="I6" s="8">
        <f t="shared" si="0"/>
        <v>102000</v>
      </c>
      <c r="J6" s="8">
        <f>G6*6</f>
        <v>600000</v>
      </c>
      <c r="K6" s="8">
        <f t="shared" si="1"/>
        <v>12195.121951219513</v>
      </c>
      <c r="L6" s="8">
        <f t="shared" si="2"/>
        <v>243.90243902439028</v>
      </c>
      <c r="M6" s="3">
        <f t="shared" si="3"/>
        <v>12439.024390243903</v>
      </c>
      <c r="N6" s="23">
        <f t="shared" si="4"/>
        <v>6</v>
      </c>
      <c r="O6" s="9" t="s">
        <v>51</v>
      </c>
      <c r="P6" s="9" t="s">
        <v>52</v>
      </c>
      <c r="Q6" s="9" t="s">
        <v>53</v>
      </c>
    </row>
    <row r="7" spans="1:17" ht="13.5" customHeight="1">
      <c r="A7" s="6">
        <v>3019070240</v>
      </c>
      <c r="B7" s="7" t="s">
        <v>61</v>
      </c>
      <c r="C7" s="7" t="s">
        <v>214</v>
      </c>
      <c r="D7" s="7" t="s">
        <v>215</v>
      </c>
      <c r="E7" s="11" t="s">
        <v>9</v>
      </c>
      <c r="F7" s="22">
        <v>9</v>
      </c>
      <c r="G7" s="8">
        <v>430000</v>
      </c>
      <c r="H7" s="8" t="s">
        <v>62</v>
      </c>
      <c r="I7" s="8">
        <f t="shared" si="0"/>
        <v>430000</v>
      </c>
      <c r="J7" s="8">
        <v>10000000</v>
      </c>
      <c r="K7" s="8">
        <f t="shared" si="1"/>
        <v>47777.77777777778</v>
      </c>
      <c r="L7" s="8" t="str">
        <f t="shared" si="2"/>
        <v>込み</v>
      </c>
      <c r="M7" s="3">
        <f t="shared" si="3"/>
        <v>47777.77777777778</v>
      </c>
      <c r="N7" s="23">
        <f t="shared" si="4"/>
        <v>23.25581395348837</v>
      </c>
      <c r="O7" s="9" t="s">
        <v>216</v>
      </c>
      <c r="P7" s="9" t="s">
        <v>2</v>
      </c>
      <c r="Q7" s="9" t="s">
        <v>243</v>
      </c>
    </row>
    <row r="8" spans="1:17" ht="13.5" customHeight="1">
      <c r="A8" s="6">
        <v>3019070123</v>
      </c>
      <c r="B8" s="7" t="s">
        <v>252</v>
      </c>
      <c r="C8" s="7" t="s">
        <v>246</v>
      </c>
      <c r="D8" s="7" t="s">
        <v>253</v>
      </c>
      <c r="E8" s="11" t="s">
        <v>15</v>
      </c>
      <c r="F8" s="22">
        <v>9.85</v>
      </c>
      <c r="G8" s="8" t="s">
        <v>154</v>
      </c>
      <c r="H8" s="8" t="s">
        <v>154</v>
      </c>
      <c r="I8" s="8">
        <f t="shared" si="0"/>
        <v>0</v>
      </c>
      <c r="J8" s="8" t="s">
        <v>154</v>
      </c>
      <c r="K8" s="8" t="str">
        <f t="shared" si="1"/>
        <v>相談</v>
      </c>
      <c r="L8" s="8" t="str">
        <f t="shared" si="2"/>
        <v>相談</v>
      </c>
      <c r="M8" s="3">
        <f t="shared" si="3"/>
        <v>0</v>
      </c>
      <c r="N8" s="23" t="str">
        <f t="shared" si="4"/>
        <v>相談</v>
      </c>
      <c r="O8" s="9" t="s">
        <v>70</v>
      </c>
      <c r="P8" s="9" t="s">
        <v>141</v>
      </c>
      <c r="Q8" s="9" t="s">
        <v>206</v>
      </c>
    </row>
    <row r="9" spans="1:17" ht="13.5" customHeight="1">
      <c r="A9" s="6">
        <v>3019070071</v>
      </c>
      <c r="B9" s="7" t="s">
        <v>61</v>
      </c>
      <c r="C9" s="7" t="s">
        <v>237</v>
      </c>
      <c r="D9" s="7" t="s">
        <v>238</v>
      </c>
      <c r="E9" s="11" t="s">
        <v>36</v>
      </c>
      <c r="F9" s="22">
        <v>10</v>
      </c>
      <c r="G9" s="8">
        <v>315000</v>
      </c>
      <c r="H9" s="8">
        <v>42000</v>
      </c>
      <c r="I9" s="8">
        <f t="shared" si="0"/>
        <v>357000</v>
      </c>
      <c r="J9" s="8">
        <v>3000000</v>
      </c>
      <c r="K9" s="8">
        <f t="shared" si="1"/>
        <v>31500</v>
      </c>
      <c r="L9" s="8">
        <f t="shared" si="2"/>
        <v>4200</v>
      </c>
      <c r="M9" s="3">
        <f t="shared" si="3"/>
        <v>35700</v>
      </c>
      <c r="N9" s="23">
        <f t="shared" si="4"/>
        <v>9.523809523809524</v>
      </c>
      <c r="O9" s="9" t="s">
        <v>248</v>
      </c>
      <c r="P9" s="9" t="s">
        <v>2</v>
      </c>
      <c r="Q9" s="9" t="s">
        <v>243</v>
      </c>
    </row>
    <row r="10" spans="1:17" ht="13.5" customHeight="1">
      <c r="A10" s="6" t="s">
        <v>32</v>
      </c>
      <c r="B10" s="7" t="s">
        <v>229</v>
      </c>
      <c r="C10" s="7" t="s">
        <v>123</v>
      </c>
      <c r="D10" s="7" t="s">
        <v>147</v>
      </c>
      <c r="E10" s="11" t="s">
        <v>13</v>
      </c>
      <c r="F10" s="22">
        <v>10</v>
      </c>
      <c r="G10" s="8">
        <f>F10*31500</f>
        <v>315000</v>
      </c>
      <c r="H10" s="8" t="s">
        <v>62</v>
      </c>
      <c r="I10" s="8">
        <f t="shared" si="0"/>
        <v>315000</v>
      </c>
      <c r="J10" s="8">
        <f>G10*6</f>
        <v>1890000</v>
      </c>
      <c r="K10" s="8">
        <f t="shared" si="1"/>
        <v>31500</v>
      </c>
      <c r="L10" s="8" t="str">
        <f t="shared" si="2"/>
        <v>込み</v>
      </c>
      <c r="M10" s="3">
        <f t="shared" si="3"/>
        <v>31500</v>
      </c>
      <c r="N10" s="23">
        <f t="shared" si="4"/>
        <v>6</v>
      </c>
      <c r="O10" s="9" t="s">
        <v>148</v>
      </c>
      <c r="P10" s="9" t="s">
        <v>69</v>
      </c>
      <c r="Q10" s="9" t="s">
        <v>124</v>
      </c>
    </row>
    <row r="11" spans="1:17" ht="13.5" customHeight="1">
      <c r="A11" s="6">
        <v>3019070325</v>
      </c>
      <c r="B11" s="7" t="s">
        <v>188</v>
      </c>
      <c r="C11" s="7" t="s">
        <v>149</v>
      </c>
      <c r="D11" s="7" t="s">
        <v>150</v>
      </c>
      <c r="E11" s="11" t="s">
        <v>15</v>
      </c>
      <c r="F11" s="22">
        <v>10.1</v>
      </c>
      <c r="G11" s="8">
        <v>636300</v>
      </c>
      <c r="H11" s="8" t="s">
        <v>62</v>
      </c>
      <c r="I11" s="8">
        <f t="shared" si="0"/>
        <v>636300</v>
      </c>
      <c r="J11" s="8">
        <v>3636000</v>
      </c>
      <c r="K11" s="8">
        <f t="shared" si="1"/>
        <v>63000</v>
      </c>
      <c r="L11" s="8" t="str">
        <f t="shared" si="2"/>
        <v>込み</v>
      </c>
      <c r="M11" s="3">
        <f t="shared" si="3"/>
        <v>63000</v>
      </c>
      <c r="N11" s="23">
        <f t="shared" si="4"/>
        <v>5.714285714285714</v>
      </c>
      <c r="O11" s="9" t="s">
        <v>151</v>
      </c>
      <c r="P11" s="9" t="s">
        <v>2</v>
      </c>
      <c r="Q11" s="9" t="s">
        <v>152</v>
      </c>
    </row>
    <row r="12" spans="1:17" ht="13.5" customHeight="1">
      <c r="A12" s="6">
        <v>3019070139</v>
      </c>
      <c r="B12" s="7" t="s">
        <v>126</v>
      </c>
      <c r="C12" s="7" t="s">
        <v>71</v>
      </c>
      <c r="D12" s="7" t="s">
        <v>72</v>
      </c>
      <c r="E12" s="11" t="s">
        <v>9</v>
      </c>
      <c r="F12" s="22">
        <v>10.74</v>
      </c>
      <c r="G12" s="8">
        <v>304500</v>
      </c>
      <c r="H12" s="8" t="s">
        <v>62</v>
      </c>
      <c r="I12" s="8">
        <f t="shared" si="0"/>
        <v>304500</v>
      </c>
      <c r="J12" s="8">
        <v>580000</v>
      </c>
      <c r="K12" s="8">
        <f t="shared" si="1"/>
        <v>28351.955307262568</v>
      </c>
      <c r="L12" s="8" t="str">
        <f t="shared" si="2"/>
        <v>込み</v>
      </c>
      <c r="M12" s="3">
        <f t="shared" si="3"/>
        <v>28351.955307262568</v>
      </c>
      <c r="N12" s="23">
        <f t="shared" si="4"/>
        <v>1.9047619047619047</v>
      </c>
      <c r="O12" s="9" t="s">
        <v>73</v>
      </c>
      <c r="P12" s="9" t="s">
        <v>60</v>
      </c>
      <c r="Q12" s="9" t="s">
        <v>89</v>
      </c>
    </row>
    <row r="13" spans="1:17" ht="13.5" customHeight="1">
      <c r="A13" s="6">
        <v>3019070051</v>
      </c>
      <c r="B13" s="7" t="s">
        <v>87</v>
      </c>
      <c r="C13" s="7" t="s">
        <v>240</v>
      </c>
      <c r="D13" s="7" t="s">
        <v>93</v>
      </c>
      <c r="E13" s="11" t="s">
        <v>27</v>
      </c>
      <c r="F13" s="22">
        <v>10.77</v>
      </c>
      <c r="G13" s="8">
        <v>140000</v>
      </c>
      <c r="H13" s="8">
        <v>16000</v>
      </c>
      <c r="I13" s="8">
        <f t="shared" si="0"/>
        <v>156000</v>
      </c>
      <c r="J13" s="8">
        <v>1000000</v>
      </c>
      <c r="K13" s="8">
        <f t="shared" si="1"/>
        <v>12999.071494893222</v>
      </c>
      <c r="L13" s="8">
        <f t="shared" si="2"/>
        <v>1485.6081708449397</v>
      </c>
      <c r="M13" s="3">
        <f t="shared" si="3"/>
        <v>14484.679665738162</v>
      </c>
      <c r="N13" s="23">
        <f t="shared" si="4"/>
        <v>7.142857142857143</v>
      </c>
      <c r="O13" s="9" t="s">
        <v>94</v>
      </c>
      <c r="P13" s="9" t="s">
        <v>2</v>
      </c>
      <c r="Q13" s="9" t="s">
        <v>88</v>
      </c>
    </row>
    <row r="14" spans="1:17" ht="13.5" customHeight="1">
      <c r="A14" s="6">
        <v>3019070354</v>
      </c>
      <c r="B14" s="7" t="s">
        <v>92</v>
      </c>
      <c r="C14" s="7" t="s">
        <v>159</v>
      </c>
      <c r="D14" s="7" t="s">
        <v>160</v>
      </c>
      <c r="E14" s="11" t="s">
        <v>247</v>
      </c>
      <c r="F14" s="22">
        <v>10.8</v>
      </c>
      <c r="G14" s="8">
        <v>204120</v>
      </c>
      <c r="H14" s="8">
        <v>11340</v>
      </c>
      <c r="I14" s="8">
        <f t="shared" si="0"/>
        <v>215460</v>
      </c>
      <c r="J14" s="8">
        <v>1944000</v>
      </c>
      <c r="K14" s="8">
        <f t="shared" si="1"/>
        <v>18900</v>
      </c>
      <c r="L14" s="8">
        <f t="shared" si="2"/>
        <v>1050</v>
      </c>
      <c r="M14" s="3">
        <f t="shared" si="3"/>
        <v>19950</v>
      </c>
      <c r="N14" s="23">
        <f t="shared" si="4"/>
        <v>9.523809523809524</v>
      </c>
      <c r="O14" s="9" t="s">
        <v>161</v>
      </c>
      <c r="P14" s="9" t="s">
        <v>60</v>
      </c>
      <c r="Q14" s="9" t="s">
        <v>39</v>
      </c>
    </row>
    <row r="15" spans="1:17" ht="13.5" customHeight="1">
      <c r="A15" s="6">
        <v>3019070239</v>
      </c>
      <c r="B15" s="7" t="s">
        <v>61</v>
      </c>
      <c r="C15" s="7" t="s">
        <v>211</v>
      </c>
      <c r="D15" s="7" t="s">
        <v>212</v>
      </c>
      <c r="E15" s="11" t="s">
        <v>247</v>
      </c>
      <c r="F15" s="22">
        <v>11</v>
      </c>
      <c r="G15" s="8" t="s">
        <v>154</v>
      </c>
      <c r="H15" s="8" t="s">
        <v>154</v>
      </c>
      <c r="I15" s="8" t="s">
        <v>154</v>
      </c>
      <c r="J15" s="8" t="s">
        <v>154</v>
      </c>
      <c r="K15" s="8" t="str">
        <f t="shared" si="1"/>
        <v>相談</v>
      </c>
      <c r="L15" s="8" t="str">
        <f t="shared" si="2"/>
        <v>相談</v>
      </c>
      <c r="M15" s="3">
        <f t="shared" si="3"/>
        <v>0</v>
      </c>
      <c r="N15" s="23" t="str">
        <f t="shared" si="4"/>
        <v>相談</v>
      </c>
      <c r="O15" s="9" t="s">
        <v>213</v>
      </c>
      <c r="P15" s="9" t="s">
        <v>2</v>
      </c>
      <c r="Q15" s="9" t="s">
        <v>143</v>
      </c>
    </row>
    <row r="16" spans="1:17" ht="13.5" customHeight="1">
      <c r="A16" s="6">
        <v>3019070275</v>
      </c>
      <c r="B16" s="7" t="s">
        <v>61</v>
      </c>
      <c r="C16" s="7" t="s">
        <v>227</v>
      </c>
      <c r="D16" s="7"/>
      <c r="E16" s="11" t="s">
        <v>14</v>
      </c>
      <c r="F16" s="22">
        <v>11</v>
      </c>
      <c r="G16" s="8" t="s">
        <v>154</v>
      </c>
      <c r="H16" s="8" t="s">
        <v>154</v>
      </c>
      <c r="I16" s="8">
        <f aca="true" t="shared" si="5" ref="I16:I39">SUM(G16:H16)</f>
        <v>0</v>
      </c>
      <c r="J16" s="8" t="s">
        <v>154</v>
      </c>
      <c r="K16" s="8" t="str">
        <f t="shared" si="1"/>
        <v>相談</v>
      </c>
      <c r="L16" s="8" t="str">
        <f t="shared" si="2"/>
        <v>相談</v>
      </c>
      <c r="M16" s="3">
        <f t="shared" si="3"/>
        <v>0</v>
      </c>
      <c r="N16" s="23" t="str">
        <f t="shared" si="4"/>
        <v>相談</v>
      </c>
      <c r="O16" s="9" t="s">
        <v>228</v>
      </c>
      <c r="P16" s="9" t="s">
        <v>2</v>
      </c>
      <c r="Q16" s="9" t="s">
        <v>243</v>
      </c>
    </row>
    <row r="17" spans="1:17" ht="13.5" customHeight="1">
      <c r="A17" s="6">
        <v>3019070218</v>
      </c>
      <c r="B17" s="7" t="s">
        <v>189</v>
      </c>
      <c r="C17" s="7" t="s">
        <v>114</v>
      </c>
      <c r="D17" s="7" t="s">
        <v>115</v>
      </c>
      <c r="E17" s="11" t="s">
        <v>9</v>
      </c>
      <c r="F17" s="22">
        <v>11.17</v>
      </c>
      <c r="G17" s="8">
        <v>230000</v>
      </c>
      <c r="H17" s="8" t="s">
        <v>155</v>
      </c>
      <c r="I17" s="8">
        <f t="shared" si="5"/>
        <v>230000</v>
      </c>
      <c r="J17" s="8">
        <f>G17*8</f>
        <v>1840000</v>
      </c>
      <c r="K17" s="8">
        <f t="shared" si="1"/>
        <v>20590.868397493286</v>
      </c>
      <c r="L17" s="8" t="str">
        <f t="shared" si="2"/>
        <v>無し</v>
      </c>
      <c r="M17" s="3">
        <f t="shared" si="3"/>
        <v>20590.868397493286</v>
      </c>
      <c r="N17" s="23">
        <f t="shared" si="4"/>
        <v>8</v>
      </c>
      <c r="O17" s="9" t="s">
        <v>116</v>
      </c>
      <c r="P17" s="9" t="s">
        <v>63</v>
      </c>
      <c r="Q17" s="9" t="s">
        <v>198</v>
      </c>
    </row>
    <row r="18" spans="1:17" ht="13.5" customHeight="1">
      <c r="A18" s="6">
        <v>3019070094</v>
      </c>
      <c r="B18" s="7" t="s">
        <v>61</v>
      </c>
      <c r="C18" s="7" t="s">
        <v>111</v>
      </c>
      <c r="D18" s="7" t="s">
        <v>112</v>
      </c>
      <c r="E18" s="11" t="s">
        <v>186</v>
      </c>
      <c r="F18" s="22">
        <v>11.64</v>
      </c>
      <c r="G18" s="8">
        <v>682500</v>
      </c>
      <c r="H18" s="8" t="s">
        <v>155</v>
      </c>
      <c r="I18" s="8">
        <f t="shared" si="5"/>
        <v>682500</v>
      </c>
      <c r="J18" s="8">
        <f>G18*12</f>
        <v>8190000</v>
      </c>
      <c r="K18" s="8">
        <f t="shared" si="1"/>
        <v>58634.0206185567</v>
      </c>
      <c r="L18" s="8" t="str">
        <f t="shared" si="2"/>
        <v>無し</v>
      </c>
      <c r="M18" s="3">
        <f t="shared" si="3"/>
        <v>58634.0206185567</v>
      </c>
      <c r="N18" s="23">
        <f t="shared" si="4"/>
        <v>12</v>
      </c>
      <c r="O18" s="9" t="s">
        <v>113</v>
      </c>
      <c r="P18" s="9" t="s">
        <v>63</v>
      </c>
      <c r="Q18" s="9" t="s">
        <v>144</v>
      </c>
    </row>
    <row r="19" spans="1:17" ht="13.5" customHeight="1">
      <c r="A19" s="6">
        <v>3019070091</v>
      </c>
      <c r="B19" s="7" t="s">
        <v>61</v>
      </c>
      <c r="C19" s="7" t="s">
        <v>111</v>
      </c>
      <c r="D19" s="7" t="s">
        <v>112</v>
      </c>
      <c r="E19" s="11" t="s">
        <v>84</v>
      </c>
      <c r="F19" s="22">
        <v>11.9</v>
      </c>
      <c r="G19" s="8">
        <v>550725</v>
      </c>
      <c r="H19" s="8" t="s">
        <v>155</v>
      </c>
      <c r="I19" s="8">
        <f t="shared" si="5"/>
        <v>550725</v>
      </c>
      <c r="J19" s="8">
        <f>G19*12</f>
        <v>6608700</v>
      </c>
      <c r="K19" s="8">
        <f t="shared" si="1"/>
        <v>46279.41176470588</v>
      </c>
      <c r="L19" s="8" t="str">
        <f t="shared" si="2"/>
        <v>無し</v>
      </c>
      <c r="M19" s="3">
        <f t="shared" si="3"/>
        <v>46279.41176470588</v>
      </c>
      <c r="N19" s="23">
        <f t="shared" si="4"/>
        <v>12</v>
      </c>
      <c r="O19" s="9" t="s">
        <v>113</v>
      </c>
      <c r="P19" s="9" t="s">
        <v>63</v>
      </c>
      <c r="Q19" s="9" t="s">
        <v>144</v>
      </c>
    </row>
    <row r="20" spans="1:17" ht="13.5" customHeight="1">
      <c r="A20" s="6">
        <v>3019070092</v>
      </c>
      <c r="B20" s="7" t="s">
        <v>61</v>
      </c>
      <c r="C20" s="7" t="s">
        <v>111</v>
      </c>
      <c r="D20" s="7" t="s">
        <v>112</v>
      </c>
      <c r="E20" s="11" t="s">
        <v>37</v>
      </c>
      <c r="F20" s="22">
        <v>11.9</v>
      </c>
      <c r="G20" s="8">
        <v>596925</v>
      </c>
      <c r="H20" s="8" t="s">
        <v>155</v>
      </c>
      <c r="I20" s="8">
        <f t="shared" si="5"/>
        <v>596925</v>
      </c>
      <c r="J20" s="8">
        <f>G20*12</f>
        <v>7163100</v>
      </c>
      <c r="K20" s="8">
        <f t="shared" si="1"/>
        <v>50161.76470588235</v>
      </c>
      <c r="L20" s="8" t="str">
        <f t="shared" si="2"/>
        <v>無し</v>
      </c>
      <c r="M20" s="3">
        <f t="shared" si="3"/>
        <v>50161.76470588235</v>
      </c>
      <c r="N20" s="23">
        <f t="shared" si="4"/>
        <v>12</v>
      </c>
      <c r="O20" s="9" t="s">
        <v>113</v>
      </c>
      <c r="P20" s="9" t="s">
        <v>63</v>
      </c>
      <c r="Q20" s="9" t="s">
        <v>144</v>
      </c>
    </row>
    <row r="21" spans="1:17" ht="13.5" customHeight="1">
      <c r="A21" s="6">
        <v>3019070093</v>
      </c>
      <c r="B21" s="7" t="s">
        <v>61</v>
      </c>
      <c r="C21" s="7" t="s">
        <v>111</v>
      </c>
      <c r="D21" s="7" t="s">
        <v>112</v>
      </c>
      <c r="E21" s="11" t="s">
        <v>247</v>
      </c>
      <c r="F21" s="22">
        <v>11.9</v>
      </c>
      <c r="G21" s="8">
        <v>694575</v>
      </c>
      <c r="H21" s="8" t="s">
        <v>155</v>
      </c>
      <c r="I21" s="8">
        <f t="shared" si="5"/>
        <v>694575</v>
      </c>
      <c r="J21" s="8">
        <f>G21*12</f>
        <v>8334900</v>
      </c>
      <c r="K21" s="8">
        <f t="shared" si="1"/>
        <v>58367.647058823524</v>
      </c>
      <c r="L21" s="8" t="str">
        <f t="shared" si="2"/>
        <v>無し</v>
      </c>
      <c r="M21" s="3">
        <f t="shared" si="3"/>
        <v>58367.647058823524</v>
      </c>
      <c r="N21" s="23">
        <f t="shared" si="4"/>
        <v>12</v>
      </c>
      <c r="O21" s="9" t="s">
        <v>113</v>
      </c>
      <c r="P21" s="9" t="s">
        <v>63</v>
      </c>
      <c r="Q21" s="9" t="s">
        <v>144</v>
      </c>
    </row>
    <row r="22" spans="1:17" ht="13.5" customHeight="1">
      <c r="A22" s="6">
        <v>3019070201</v>
      </c>
      <c r="B22" s="7" t="s">
        <v>104</v>
      </c>
      <c r="C22" s="7" t="s">
        <v>179</v>
      </c>
      <c r="D22" s="7" t="s">
        <v>180</v>
      </c>
      <c r="E22" s="11" t="s">
        <v>9</v>
      </c>
      <c r="F22" s="22">
        <v>12</v>
      </c>
      <c r="G22" s="8">
        <v>241500</v>
      </c>
      <c r="H22" s="8" t="s">
        <v>62</v>
      </c>
      <c r="I22" s="8">
        <f t="shared" si="5"/>
        <v>241500</v>
      </c>
      <c r="J22" s="8">
        <f>G22*10</f>
        <v>2415000</v>
      </c>
      <c r="K22" s="8">
        <f t="shared" si="1"/>
        <v>20125</v>
      </c>
      <c r="L22" s="8" t="str">
        <f t="shared" si="2"/>
        <v>込み</v>
      </c>
      <c r="M22" s="3">
        <f t="shared" si="3"/>
        <v>20125</v>
      </c>
      <c r="N22" s="23">
        <f t="shared" si="4"/>
        <v>10</v>
      </c>
      <c r="O22" s="9" t="s">
        <v>181</v>
      </c>
      <c r="P22" s="9" t="s">
        <v>1</v>
      </c>
      <c r="Q22" s="9" t="s">
        <v>182</v>
      </c>
    </row>
    <row r="23" spans="1:17" ht="13.5" customHeight="1">
      <c r="A23" s="6">
        <v>3019070170</v>
      </c>
      <c r="B23" s="7" t="s">
        <v>66</v>
      </c>
      <c r="C23" s="7" t="s">
        <v>54</v>
      </c>
      <c r="D23" s="7"/>
      <c r="E23" s="11" t="s">
        <v>30</v>
      </c>
      <c r="F23" s="22">
        <v>12.2</v>
      </c>
      <c r="G23" s="8">
        <v>241500</v>
      </c>
      <c r="H23" s="8">
        <v>5000</v>
      </c>
      <c r="I23" s="8">
        <f t="shared" si="5"/>
        <v>246500</v>
      </c>
      <c r="J23" s="8">
        <f>G23*5</f>
        <v>1207500</v>
      </c>
      <c r="K23" s="8">
        <f t="shared" si="1"/>
        <v>19795.081967213115</v>
      </c>
      <c r="L23" s="8">
        <f t="shared" si="2"/>
        <v>409.8360655737705</v>
      </c>
      <c r="M23" s="3">
        <f t="shared" si="3"/>
        <v>20204.918032786885</v>
      </c>
      <c r="N23" s="23">
        <f t="shared" si="4"/>
        <v>5</v>
      </c>
      <c r="O23" s="9" t="s">
        <v>55</v>
      </c>
      <c r="P23" s="9" t="s">
        <v>208</v>
      </c>
      <c r="Q23" s="9" t="s">
        <v>56</v>
      </c>
    </row>
    <row r="24" spans="1:17" ht="13.5" customHeight="1">
      <c r="A24" s="6">
        <v>3019070355</v>
      </c>
      <c r="B24" s="7" t="s">
        <v>92</v>
      </c>
      <c r="C24" s="7" t="s">
        <v>159</v>
      </c>
      <c r="D24" s="7" t="s">
        <v>160</v>
      </c>
      <c r="E24" s="11" t="s">
        <v>28</v>
      </c>
      <c r="F24" s="22">
        <v>12.2</v>
      </c>
      <c r="G24" s="8">
        <v>204960</v>
      </c>
      <c r="H24" s="8">
        <v>25620</v>
      </c>
      <c r="I24" s="8">
        <f t="shared" si="5"/>
        <v>230580</v>
      </c>
      <c r="J24" s="8">
        <v>1952000</v>
      </c>
      <c r="K24" s="8">
        <f t="shared" si="1"/>
        <v>16800</v>
      </c>
      <c r="L24" s="8">
        <f t="shared" si="2"/>
        <v>2100</v>
      </c>
      <c r="M24" s="3">
        <f t="shared" si="3"/>
        <v>18900</v>
      </c>
      <c r="N24" s="23">
        <f t="shared" si="4"/>
        <v>9.523809523809524</v>
      </c>
      <c r="O24" s="9" t="s">
        <v>161</v>
      </c>
      <c r="P24" s="9" t="s">
        <v>60</v>
      </c>
      <c r="Q24" s="9" t="s">
        <v>39</v>
      </c>
    </row>
    <row r="25" spans="1:17" ht="13.5" customHeight="1">
      <c r="A25" s="6">
        <v>3019070290</v>
      </c>
      <c r="B25" s="7" t="s">
        <v>190</v>
      </c>
      <c r="C25" s="7" t="s">
        <v>132</v>
      </c>
      <c r="D25" s="7" t="s">
        <v>133</v>
      </c>
      <c r="E25" s="11" t="s">
        <v>24</v>
      </c>
      <c r="F25" s="22">
        <v>12.27</v>
      </c>
      <c r="G25" s="8">
        <v>405830</v>
      </c>
      <c r="H25" s="8" t="s">
        <v>62</v>
      </c>
      <c r="I25" s="8">
        <f t="shared" si="5"/>
        <v>405830</v>
      </c>
      <c r="J25" s="8">
        <v>3092040</v>
      </c>
      <c r="K25" s="8">
        <f t="shared" si="1"/>
        <v>33074.97962510188</v>
      </c>
      <c r="L25" s="8" t="str">
        <f t="shared" si="2"/>
        <v>込み</v>
      </c>
      <c r="M25" s="3">
        <f t="shared" si="3"/>
        <v>33074.97962510188</v>
      </c>
      <c r="N25" s="23">
        <f t="shared" si="4"/>
        <v>7.619052312544661</v>
      </c>
      <c r="O25" s="9" t="s">
        <v>134</v>
      </c>
      <c r="P25" s="9" t="s">
        <v>2</v>
      </c>
      <c r="Q25" s="9" t="s">
        <v>239</v>
      </c>
    </row>
    <row r="26" spans="1:17" ht="13.5" customHeight="1">
      <c r="A26" s="6">
        <v>3019070146</v>
      </c>
      <c r="B26" s="7" t="s">
        <v>76</v>
      </c>
      <c r="C26" s="7" t="s">
        <v>77</v>
      </c>
      <c r="D26" s="7" t="s">
        <v>78</v>
      </c>
      <c r="E26" s="11" t="s">
        <v>6</v>
      </c>
      <c r="F26" s="22">
        <v>12.35</v>
      </c>
      <c r="G26" s="8">
        <v>259350</v>
      </c>
      <c r="H26" s="8" t="s">
        <v>62</v>
      </c>
      <c r="I26" s="8">
        <f t="shared" si="5"/>
        <v>259350</v>
      </c>
      <c r="J26" s="8" t="s">
        <v>154</v>
      </c>
      <c r="K26" s="8">
        <f t="shared" si="1"/>
        <v>21000</v>
      </c>
      <c r="L26" s="8" t="str">
        <f t="shared" si="2"/>
        <v>込み</v>
      </c>
      <c r="M26" s="3">
        <f t="shared" si="3"/>
        <v>21000</v>
      </c>
      <c r="N26" s="23" t="str">
        <f t="shared" si="4"/>
        <v>相談</v>
      </c>
      <c r="O26" s="9" t="s">
        <v>79</v>
      </c>
      <c r="P26" s="9" t="s">
        <v>102</v>
      </c>
      <c r="Q26" s="9" t="s">
        <v>80</v>
      </c>
    </row>
    <row r="27" spans="1:17" ht="13.5" customHeight="1">
      <c r="A27" s="6">
        <v>3019070406</v>
      </c>
      <c r="B27" s="7" t="s">
        <v>61</v>
      </c>
      <c r="C27" s="7" t="s">
        <v>165</v>
      </c>
      <c r="D27" s="7" t="s">
        <v>21</v>
      </c>
      <c r="E27" s="11" t="s">
        <v>247</v>
      </c>
      <c r="F27" s="22">
        <v>12.89</v>
      </c>
      <c r="G27" s="8">
        <v>315000</v>
      </c>
      <c r="H27" s="8">
        <v>10500</v>
      </c>
      <c r="I27" s="8">
        <f t="shared" si="5"/>
        <v>325500</v>
      </c>
      <c r="J27" s="8">
        <f>G27*10</f>
        <v>3150000</v>
      </c>
      <c r="K27" s="8">
        <f t="shared" si="1"/>
        <v>24437.54848719938</v>
      </c>
      <c r="L27" s="8">
        <f t="shared" si="2"/>
        <v>814.5849495733127</v>
      </c>
      <c r="M27" s="3">
        <f t="shared" si="3"/>
        <v>25252.133436772692</v>
      </c>
      <c r="N27" s="23">
        <f t="shared" si="4"/>
        <v>10</v>
      </c>
      <c r="O27" s="9" t="s">
        <v>166</v>
      </c>
      <c r="P27" s="9" t="s">
        <v>63</v>
      </c>
      <c r="Q27" s="9" t="s">
        <v>144</v>
      </c>
    </row>
    <row r="28" spans="1:17" ht="13.5" customHeight="1">
      <c r="A28" s="6">
        <v>3019070261</v>
      </c>
      <c r="B28" s="7" t="s">
        <v>140</v>
      </c>
      <c r="C28" s="7" t="s">
        <v>224</v>
      </c>
      <c r="D28" s="7" t="s">
        <v>225</v>
      </c>
      <c r="E28" s="11" t="s">
        <v>5</v>
      </c>
      <c r="F28" s="22">
        <v>13</v>
      </c>
      <c r="G28" s="8" t="s">
        <v>154</v>
      </c>
      <c r="H28" s="8" t="s">
        <v>154</v>
      </c>
      <c r="I28" s="8">
        <f t="shared" si="5"/>
        <v>0</v>
      </c>
      <c r="J28" s="8" t="s">
        <v>154</v>
      </c>
      <c r="K28" s="8" t="str">
        <f t="shared" si="1"/>
        <v>相談</v>
      </c>
      <c r="L28" s="8" t="str">
        <f t="shared" si="2"/>
        <v>相談</v>
      </c>
      <c r="M28" s="3">
        <f t="shared" si="3"/>
        <v>0</v>
      </c>
      <c r="N28" s="23" t="str">
        <f t="shared" si="4"/>
        <v>相談</v>
      </c>
      <c r="O28" s="9" t="s">
        <v>226</v>
      </c>
      <c r="P28" s="9" t="s">
        <v>208</v>
      </c>
      <c r="Q28" s="9" t="s">
        <v>223</v>
      </c>
    </row>
    <row r="29" spans="1:17" ht="13.5" customHeight="1">
      <c r="A29" s="6">
        <v>3019070155</v>
      </c>
      <c r="B29" s="7" t="s">
        <v>61</v>
      </c>
      <c r="C29" s="7" t="s">
        <v>44</v>
      </c>
      <c r="D29" s="7" t="s">
        <v>45</v>
      </c>
      <c r="E29" s="11" t="s">
        <v>35</v>
      </c>
      <c r="F29" s="22">
        <v>13.7</v>
      </c>
      <c r="G29" s="8">
        <v>287700</v>
      </c>
      <c r="H29" s="8">
        <v>55500</v>
      </c>
      <c r="I29" s="8">
        <f t="shared" si="5"/>
        <v>343200</v>
      </c>
      <c r="J29" s="8">
        <f>G29*12</f>
        <v>3452400</v>
      </c>
      <c r="K29" s="8">
        <f t="shared" si="1"/>
        <v>21000</v>
      </c>
      <c r="L29" s="8">
        <f t="shared" si="2"/>
        <v>4051.094890510949</v>
      </c>
      <c r="M29" s="3">
        <f t="shared" si="3"/>
        <v>25051.094890510947</v>
      </c>
      <c r="N29" s="23">
        <f t="shared" si="4"/>
        <v>12</v>
      </c>
      <c r="O29" s="9" t="s">
        <v>46</v>
      </c>
      <c r="P29" s="9" t="s">
        <v>187</v>
      </c>
      <c r="Q29" s="9" t="s">
        <v>142</v>
      </c>
    </row>
    <row r="30" spans="1:17" ht="13.5" customHeight="1">
      <c r="A30" s="6">
        <v>3019070073</v>
      </c>
      <c r="B30" s="7" t="s">
        <v>156</v>
      </c>
      <c r="C30" s="7" t="s">
        <v>249</v>
      </c>
      <c r="D30" s="7" t="s">
        <v>250</v>
      </c>
      <c r="E30" s="11" t="s">
        <v>33</v>
      </c>
      <c r="F30" s="22">
        <v>13.7</v>
      </c>
      <c r="G30" s="8">
        <v>180000</v>
      </c>
      <c r="H30" s="8">
        <v>5000</v>
      </c>
      <c r="I30" s="8">
        <f t="shared" si="5"/>
        <v>185000</v>
      </c>
      <c r="J30" s="8">
        <f>G30*5</f>
        <v>900000</v>
      </c>
      <c r="K30" s="8">
        <f t="shared" si="1"/>
        <v>13138.686131386861</v>
      </c>
      <c r="L30" s="8">
        <f t="shared" si="2"/>
        <v>364.9635036496351</v>
      </c>
      <c r="M30" s="3">
        <f t="shared" si="3"/>
        <v>13503.649635036496</v>
      </c>
      <c r="N30" s="23">
        <f t="shared" si="4"/>
        <v>5</v>
      </c>
      <c r="O30" s="9" t="s">
        <v>251</v>
      </c>
      <c r="P30" s="9" t="s">
        <v>3</v>
      </c>
      <c r="Q30" s="9" t="s">
        <v>209</v>
      </c>
    </row>
    <row r="31" spans="1:17" ht="13.5" customHeight="1">
      <c r="A31" s="6">
        <v>3019070382</v>
      </c>
      <c r="B31" s="7" t="s">
        <v>61</v>
      </c>
      <c r="C31" s="7" t="s">
        <v>174</v>
      </c>
      <c r="D31" s="7" t="s">
        <v>175</v>
      </c>
      <c r="E31" s="11" t="s">
        <v>85</v>
      </c>
      <c r="F31" s="22">
        <v>14</v>
      </c>
      <c r="G31" s="8">
        <v>397183</v>
      </c>
      <c r="H31" s="8">
        <v>51487</v>
      </c>
      <c r="I31" s="8">
        <f t="shared" si="5"/>
        <v>448670</v>
      </c>
      <c r="J31" s="8">
        <f>G31*12</f>
        <v>4766196</v>
      </c>
      <c r="K31" s="8">
        <f t="shared" si="1"/>
        <v>28370.214285714286</v>
      </c>
      <c r="L31" s="8">
        <f t="shared" si="2"/>
        <v>3677.6428571428573</v>
      </c>
      <c r="M31" s="3">
        <f t="shared" si="3"/>
        <v>32047.857142857145</v>
      </c>
      <c r="N31" s="23">
        <f t="shared" si="4"/>
        <v>12</v>
      </c>
      <c r="O31" s="9" t="s">
        <v>176</v>
      </c>
      <c r="P31" s="9" t="s">
        <v>63</v>
      </c>
      <c r="Q31" s="9" t="s">
        <v>144</v>
      </c>
    </row>
    <row r="32" spans="1:17" ht="13.5" customHeight="1">
      <c r="A32" s="6">
        <v>3019070304</v>
      </c>
      <c r="B32" s="7" t="s">
        <v>199</v>
      </c>
      <c r="C32" s="7" t="s">
        <v>138</v>
      </c>
      <c r="D32" s="7"/>
      <c r="E32" s="11" t="s">
        <v>145</v>
      </c>
      <c r="F32" s="22">
        <v>14</v>
      </c>
      <c r="G32" s="8">
        <v>514500</v>
      </c>
      <c r="H32" s="8" t="s">
        <v>154</v>
      </c>
      <c r="I32" s="8">
        <f t="shared" si="5"/>
        <v>514500</v>
      </c>
      <c r="J32" s="8" t="s">
        <v>154</v>
      </c>
      <c r="K32" s="8">
        <f t="shared" si="1"/>
        <v>36750</v>
      </c>
      <c r="L32" s="8" t="str">
        <f t="shared" si="2"/>
        <v>相談</v>
      </c>
      <c r="M32" s="3">
        <f t="shared" si="3"/>
        <v>36750</v>
      </c>
      <c r="N32" s="23" t="str">
        <f t="shared" si="4"/>
        <v>相談</v>
      </c>
      <c r="O32" s="9" t="s">
        <v>139</v>
      </c>
      <c r="P32" s="9" t="s">
        <v>208</v>
      </c>
      <c r="Q32" s="9" t="s">
        <v>197</v>
      </c>
    </row>
    <row r="33" spans="1:17" ht="13.5" customHeight="1">
      <c r="A33" s="6">
        <v>3019070171</v>
      </c>
      <c r="B33" s="7" t="s">
        <v>195</v>
      </c>
      <c r="C33" s="7" t="s">
        <v>57</v>
      </c>
      <c r="D33" s="7"/>
      <c r="E33" s="11" t="s">
        <v>247</v>
      </c>
      <c r="F33" s="22">
        <v>14</v>
      </c>
      <c r="G33" s="8">
        <v>135000</v>
      </c>
      <c r="H33" s="8" t="s">
        <v>155</v>
      </c>
      <c r="I33" s="8">
        <f t="shared" si="5"/>
        <v>135000</v>
      </c>
      <c r="J33" s="8">
        <f>G33*6</f>
        <v>810000</v>
      </c>
      <c r="K33" s="8">
        <f t="shared" si="1"/>
        <v>9642.857142857143</v>
      </c>
      <c r="L33" s="8" t="str">
        <f t="shared" si="2"/>
        <v>無し</v>
      </c>
      <c r="M33" s="3">
        <f t="shared" si="3"/>
        <v>9642.857142857143</v>
      </c>
      <c r="N33" s="23">
        <f t="shared" si="4"/>
        <v>6</v>
      </c>
      <c r="O33" s="9" t="s">
        <v>58</v>
      </c>
      <c r="P33" s="9" t="s">
        <v>1</v>
      </c>
      <c r="Q33" s="9" t="s">
        <v>196</v>
      </c>
    </row>
    <row r="34" spans="1:17" ht="13.5" customHeight="1">
      <c r="A34" s="6">
        <v>3019070003</v>
      </c>
      <c r="B34" s="7" t="s">
        <v>131</v>
      </c>
      <c r="C34" s="7" t="s">
        <v>108</v>
      </c>
      <c r="D34" s="7" t="s">
        <v>109</v>
      </c>
      <c r="E34" s="11" t="s">
        <v>84</v>
      </c>
      <c r="F34" s="22">
        <v>14.1</v>
      </c>
      <c r="G34" s="8">
        <v>700000</v>
      </c>
      <c r="H34" s="8" t="s">
        <v>62</v>
      </c>
      <c r="I34" s="8">
        <f t="shared" si="5"/>
        <v>700000</v>
      </c>
      <c r="J34" s="8">
        <f>G34*20</f>
        <v>14000000</v>
      </c>
      <c r="K34" s="8">
        <f t="shared" si="1"/>
        <v>49645.39007092199</v>
      </c>
      <c r="L34" s="8" t="str">
        <f t="shared" si="2"/>
        <v>込み</v>
      </c>
      <c r="M34" s="3">
        <f t="shared" si="3"/>
        <v>49645.39007092199</v>
      </c>
      <c r="N34" s="23">
        <f t="shared" si="4"/>
        <v>20</v>
      </c>
      <c r="O34" s="9" t="s">
        <v>110</v>
      </c>
      <c r="P34" s="9" t="s">
        <v>2</v>
      </c>
      <c r="Q34" s="9" t="s">
        <v>107</v>
      </c>
    </row>
    <row r="35" spans="1:17" ht="13.5" customHeight="1">
      <c r="A35" s="6">
        <v>3019070204</v>
      </c>
      <c r="B35" s="7" t="s">
        <v>103</v>
      </c>
      <c r="C35" s="7" t="s">
        <v>183</v>
      </c>
      <c r="D35" s="7" t="s">
        <v>184</v>
      </c>
      <c r="E35" s="11" t="s">
        <v>19</v>
      </c>
      <c r="F35" s="22">
        <v>14.29</v>
      </c>
      <c r="G35" s="8">
        <v>210000</v>
      </c>
      <c r="H35" s="8">
        <v>30000</v>
      </c>
      <c r="I35" s="8">
        <f t="shared" si="5"/>
        <v>240000</v>
      </c>
      <c r="J35" s="8">
        <f>G35*10</f>
        <v>2100000</v>
      </c>
      <c r="K35" s="8">
        <f aca="true" t="shared" si="6" ref="K35:K62">IF(ISTEXT(G35),G35,G35/F35)</f>
        <v>14695.59132260322</v>
      </c>
      <c r="L35" s="8">
        <f aca="true" t="shared" si="7" ref="L35:L62">IF(ISTEXT(H35),H35,H35/F35)</f>
        <v>2099.3701889433173</v>
      </c>
      <c r="M35" s="3">
        <f aca="true" t="shared" si="8" ref="M35:M62">SUM(K35:L35)</f>
        <v>16794.96151154654</v>
      </c>
      <c r="N35" s="23">
        <f aca="true" t="shared" si="9" ref="N35:N62">IF(ISTEXT(J35),J35,J35/G35)</f>
        <v>10</v>
      </c>
      <c r="O35" s="9" t="s">
        <v>185</v>
      </c>
      <c r="P35" s="9" t="s">
        <v>60</v>
      </c>
      <c r="Q35" s="9" t="s">
        <v>153</v>
      </c>
    </row>
    <row r="36" spans="1:17" ht="13.5" customHeight="1">
      <c r="A36" s="6">
        <v>3019070205</v>
      </c>
      <c r="B36" s="7" t="s">
        <v>103</v>
      </c>
      <c r="C36" s="7" t="s">
        <v>183</v>
      </c>
      <c r="D36" s="7" t="s">
        <v>184</v>
      </c>
      <c r="E36" s="11" t="s">
        <v>25</v>
      </c>
      <c r="F36" s="22">
        <v>14.29</v>
      </c>
      <c r="G36" s="8">
        <v>170000</v>
      </c>
      <c r="H36" s="8">
        <v>30000</v>
      </c>
      <c r="I36" s="8">
        <f t="shared" si="5"/>
        <v>200000</v>
      </c>
      <c r="J36" s="8">
        <f>G36*10</f>
        <v>1700000</v>
      </c>
      <c r="K36" s="8">
        <f t="shared" si="6"/>
        <v>11896.431070678796</v>
      </c>
      <c r="L36" s="8">
        <f t="shared" si="7"/>
        <v>2099.3701889433173</v>
      </c>
      <c r="M36" s="3">
        <f t="shared" si="8"/>
        <v>13995.801259622114</v>
      </c>
      <c r="N36" s="23">
        <f t="shared" si="9"/>
        <v>10</v>
      </c>
      <c r="O36" s="9" t="s">
        <v>185</v>
      </c>
      <c r="P36" s="9" t="s">
        <v>60</v>
      </c>
      <c r="Q36" s="9" t="s">
        <v>153</v>
      </c>
    </row>
    <row r="37" spans="1:17" ht="13.5" customHeight="1">
      <c r="A37" s="6">
        <v>3019070231</v>
      </c>
      <c r="B37" s="7" t="s">
        <v>59</v>
      </c>
      <c r="C37" s="7" t="s">
        <v>130</v>
      </c>
      <c r="D37" s="7" t="s">
        <v>23</v>
      </c>
      <c r="E37" s="11" t="s">
        <v>186</v>
      </c>
      <c r="F37" s="22">
        <v>14.41</v>
      </c>
      <c r="G37" s="8">
        <v>320000</v>
      </c>
      <c r="H37" s="8">
        <v>57640</v>
      </c>
      <c r="I37" s="8">
        <f t="shared" si="5"/>
        <v>377640</v>
      </c>
      <c r="J37" s="8">
        <f>G37*20</f>
        <v>6400000</v>
      </c>
      <c r="K37" s="8">
        <f t="shared" si="6"/>
        <v>22206.80083275503</v>
      </c>
      <c r="L37" s="8">
        <f t="shared" si="7"/>
        <v>4000</v>
      </c>
      <c r="M37" s="3">
        <f t="shared" si="8"/>
        <v>26206.80083275503</v>
      </c>
      <c r="N37" s="23">
        <f t="shared" si="9"/>
        <v>20</v>
      </c>
      <c r="O37" s="9" t="s">
        <v>210</v>
      </c>
      <c r="P37" s="9" t="s">
        <v>2</v>
      </c>
      <c r="Q37" s="9" t="s">
        <v>82</v>
      </c>
    </row>
    <row r="38" spans="1:17" ht="13.5" customHeight="1">
      <c r="A38" s="6">
        <v>3019070080</v>
      </c>
      <c r="B38" s="7" t="s">
        <v>169</v>
      </c>
      <c r="C38" s="7" t="s">
        <v>254</v>
      </c>
      <c r="D38" s="7"/>
      <c r="E38" s="11" t="s">
        <v>247</v>
      </c>
      <c r="F38" s="22">
        <v>14.48</v>
      </c>
      <c r="G38" s="8">
        <v>735000</v>
      </c>
      <c r="H38" s="8" t="s">
        <v>62</v>
      </c>
      <c r="I38" s="8">
        <f t="shared" si="5"/>
        <v>735000</v>
      </c>
      <c r="J38" s="8">
        <f>G38*10</f>
        <v>7350000</v>
      </c>
      <c r="K38" s="8">
        <f t="shared" si="6"/>
        <v>50759.668508287294</v>
      </c>
      <c r="L38" s="8" t="str">
        <f t="shared" si="7"/>
        <v>込み</v>
      </c>
      <c r="M38" s="3">
        <f t="shared" si="8"/>
        <v>50759.668508287294</v>
      </c>
      <c r="N38" s="23">
        <f t="shared" si="9"/>
        <v>10</v>
      </c>
      <c r="O38" s="9" t="s">
        <v>255</v>
      </c>
      <c r="P38" s="9" t="s">
        <v>208</v>
      </c>
      <c r="Q38" s="9" t="s">
        <v>100</v>
      </c>
    </row>
    <row r="39" spans="1:17" ht="13.5" customHeight="1">
      <c r="A39" s="6">
        <v>3019070159</v>
      </c>
      <c r="B39" s="7" t="s">
        <v>188</v>
      </c>
      <c r="C39" s="7" t="s">
        <v>47</v>
      </c>
      <c r="D39" s="7" t="s">
        <v>48</v>
      </c>
      <c r="E39" s="11" t="s">
        <v>10</v>
      </c>
      <c r="F39" s="22">
        <v>14.74</v>
      </c>
      <c r="G39" s="8">
        <v>270847</v>
      </c>
      <c r="H39" s="8">
        <v>54169</v>
      </c>
      <c r="I39" s="8">
        <f t="shared" si="5"/>
        <v>325016</v>
      </c>
      <c r="J39" s="8">
        <f>G39*12</f>
        <v>3250164</v>
      </c>
      <c r="K39" s="8">
        <f t="shared" si="6"/>
        <v>18374.96607869742</v>
      </c>
      <c r="L39" s="8">
        <f t="shared" si="7"/>
        <v>3674.966078697422</v>
      </c>
      <c r="M39" s="3">
        <f t="shared" si="8"/>
        <v>22049.93215739484</v>
      </c>
      <c r="N39" s="23">
        <f t="shared" si="9"/>
        <v>12</v>
      </c>
      <c r="O39" s="9" t="s">
        <v>49</v>
      </c>
      <c r="P39" s="9" t="s">
        <v>2</v>
      </c>
      <c r="Q39" s="9" t="s">
        <v>207</v>
      </c>
    </row>
    <row r="40" spans="1:17" ht="13.5" customHeight="1">
      <c r="A40" s="6">
        <v>3019070295</v>
      </c>
      <c r="B40" s="7" t="s">
        <v>157</v>
      </c>
      <c r="C40" s="7" t="s">
        <v>135</v>
      </c>
      <c r="D40" s="7" t="s">
        <v>136</v>
      </c>
      <c r="E40" s="11" t="s">
        <v>31</v>
      </c>
      <c r="F40" s="22">
        <v>14.76</v>
      </c>
      <c r="G40" s="8" t="s">
        <v>154</v>
      </c>
      <c r="H40" s="8" t="s">
        <v>154</v>
      </c>
      <c r="I40" s="8" t="s">
        <v>154</v>
      </c>
      <c r="J40" s="8" t="s">
        <v>154</v>
      </c>
      <c r="K40" s="8" t="str">
        <f t="shared" si="6"/>
        <v>相談</v>
      </c>
      <c r="L40" s="8" t="str">
        <f t="shared" si="7"/>
        <v>相談</v>
      </c>
      <c r="M40" s="3">
        <f t="shared" si="8"/>
        <v>0</v>
      </c>
      <c r="N40" s="23" t="str">
        <f t="shared" si="9"/>
        <v>相談</v>
      </c>
      <c r="O40" s="9" t="s">
        <v>137</v>
      </c>
      <c r="P40" s="9" t="s">
        <v>2</v>
      </c>
      <c r="Q40" s="9" t="s">
        <v>200</v>
      </c>
    </row>
    <row r="41" spans="1:17" ht="13.5" customHeight="1">
      <c r="A41" s="6">
        <v>3019070067</v>
      </c>
      <c r="B41" s="7" t="s">
        <v>59</v>
      </c>
      <c r="C41" s="7" t="s">
        <v>230</v>
      </c>
      <c r="D41" s="7" t="s">
        <v>231</v>
      </c>
      <c r="E41" s="11" t="s">
        <v>22</v>
      </c>
      <c r="F41" s="22">
        <v>14.97</v>
      </c>
      <c r="G41" s="8">
        <v>250000</v>
      </c>
      <c r="H41" s="8" t="s">
        <v>62</v>
      </c>
      <c r="I41" s="8">
        <f aca="true" t="shared" si="10" ref="I41:I62">SUM(G41:H41)</f>
        <v>250000</v>
      </c>
      <c r="J41" s="8">
        <v>3000000</v>
      </c>
      <c r="K41" s="8">
        <f t="shared" si="6"/>
        <v>16700.0668002672</v>
      </c>
      <c r="L41" s="8" t="str">
        <f t="shared" si="7"/>
        <v>込み</v>
      </c>
      <c r="M41" s="3">
        <f t="shared" si="8"/>
        <v>16700.0668002672</v>
      </c>
      <c r="N41" s="23">
        <f t="shared" si="9"/>
        <v>12</v>
      </c>
      <c r="O41" s="9" t="s">
        <v>232</v>
      </c>
      <c r="P41" s="9" t="s">
        <v>1</v>
      </c>
      <c r="Q41" s="9" t="s">
        <v>233</v>
      </c>
    </row>
    <row r="42" spans="1:17" ht="13.5" customHeight="1">
      <c r="A42" s="6">
        <v>3019070206</v>
      </c>
      <c r="B42" s="7" t="s">
        <v>103</v>
      </c>
      <c r="C42" s="7" t="s">
        <v>183</v>
      </c>
      <c r="D42" s="7" t="s">
        <v>184</v>
      </c>
      <c r="E42" s="11" t="s">
        <v>26</v>
      </c>
      <c r="F42" s="22">
        <v>14.99</v>
      </c>
      <c r="G42" s="8">
        <v>130000</v>
      </c>
      <c r="H42" s="8">
        <v>30000</v>
      </c>
      <c r="I42" s="8">
        <f t="shared" si="10"/>
        <v>160000</v>
      </c>
      <c r="J42" s="8">
        <f>G42*10</f>
        <v>1300000</v>
      </c>
      <c r="K42" s="8">
        <f t="shared" si="6"/>
        <v>8672.448298865911</v>
      </c>
      <c r="L42" s="8">
        <f t="shared" si="7"/>
        <v>2001.33422281521</v>
      </c>
      <c r="M42" s="3">
        <f t="shared" si="8"/>
        <v>10673.782521681122</v>
      </c>
      <c r="N42" s="23">
        <f t="shared" si="9"/>
        <v>10</v>
      </c>
      <c r="O42" s="9" t="s">
        <v>185</v>
      </c>
      <c r="P42" s="9" t="s">
        <v>60</v>
      </c>
      <c r="Q42" s="9" t="s">
        <v>153</v>
      </c>
    </row>
    <row r="43" spans="1:17" ht="13.5" customHeight="1">
      <c r="A43" s="6">
        <v>3019070110</v>
      </c>
      <c r="B43" s="7" t="s">
        <v>189</v>
      </c>
      <c r="C43" s="7" t="s">
        <v>90</v>
      </c>
      <c r="D43" s="7" t="s">
        <v>91</v>
      </c>
      <c r="E43" s="11" t="s">
        <v>34</v>
      </c>
      <c r="F43" s="22">
        <v>15</v>
      </c>
      <c r="G43" s="8">
        <v>283500</v>
      </c>
      <c r="H43" s="8">
        <v>47260</v>
      </c>
      <c r="I43" s="8">
        <f t="shared" si="10"/>
        <v>330760</v>
      </c>
      <c r="J43" s="8">
        <v>4000000</v>
      </c>
      <c r="K43" s="8">
        <f t="shared" si="6"/>
        <v>18900</v>
      </c>
      <c r="L43" s="8">
        <f t="shared" si="7"/>
        <v>3150.6666666666665</v>
      </c>
      <c r="M43" s="3">
        <f t="shared" si="8"/>
        <v>22050.666666666668</v>
      </c>
      <c r="N43" s="23">
        <f t="shared" si="9"/>
        <v>14.109347442680775</v>
      </c>
      <c r="O43" s="9" t="s">
        <v>68</v>
      </c>
      <c r="P43" s="9" t="s">
        <v>187</v>
      </c>
      <c r="Q43" s="9" t="s">
        <v>242</v>
      </c>
    </row>
    <row r="44" spans="1:17" ht="13.5" customHeight="1">
      <c r="A44" s="6">
        <v>3019070056</v>
      </c>
      <c r="B44" s="7" t="s">
        <v>67</v>
      </c>
      <c r="C44" s="7" t="s">
        <v>95</v>
      </c>
      <c r="D44" s="7" t="s">
        <v>96</v>
      </c>
      <c r="E44" s="11" t="s">
        <v>12</v>
      </c>
      <c r="F44" s="22">
        <v>15</v>
      </c>
      <c r="G44" s="8">
        <v>500000</v>
      </c>
      <c r="H44" s="8" t="s">
        <v>62</v>
      </c>
      <c r="I44" s="8">
        <f t="shared" si="10"/>
        <v>500000</v>
      </c>
      <c r="J44" s="8">
        <v>6000000</v>
      </c>
      <c r="K44" s="8">
        <f t="shared" si="6"/>
        <v>33333.333333333336</v>
      </c>
      <c r="L44" s="8" t="str">
        <f t="shared" si="7"/>
        <v>込み</v>
      </c>
      <c r="M44" s="3">
        <f t="shared" si="8"/>
        <v>33333.333333333336</v>
      </c>
      <c r="N44" s="23">
        <f t="shared" si="9"/>
        <v>12</v>
      </c>
      <c r="O44" s="9" t="s">
        <v>97</v>
      </c>
      <c r="P44" s="9" t="s">
        <v>98</v>
      </c>
      <c r="Q44" s="9" t="s">
        <v>65</v>
      </c>
    </row>
    <row r="45" spans="1:17" ht="13.5" customHeight="1">
      <c r="A45" s="6">
        <v>3019070140</v>
      </c>
      <c r="B45" s="7" t="s">
        <v>158</v>
      </c>
      <c r="C45" s="7" t="s">
        <v>74</v>
      </c>
      <c r="D45" s="7"/>
      <c r="E45" s="11" t="s">
        <v>29</v>
      </c>
      <c r="F45" s="22">
        <v>15</v>
      </c>
      <c r="G45" s="8">
        <v>525000</v>
      </c>
      <c r="H45" s="8" t="s">
        <v>62</v>
      </c>
      <c r="I45" s="8">
        <f t="shared" si="10"/>
        <v>525000</v>
      </c>
      <c r="J45" s="8">
        <v>3000000</v>
      </c>
      <c r="K45" s="8">
        <f t="shared" si="6"/>
        <v>35000</v>
      </c>
      <c r="L45" s="8" t="str">
        <f t="shared" si="7"/>
        <v>込み</v>
      </c>
      <c r="M45" s="3">
        <f t="shared" si="8"/>
        <v>35000</v>
      </c>
      <c r="N45" s="23">
        <f t="shared" si="9"/>
        <v>5.714285714285714</v>
      </c>
      <c r="O45" s="9" t="s">
        <v>75</v>
      </c>
      <c r="P45" s="9" t="s">
        <v>60</v>
      </c>
      <c r="Q45" s="9" t="s">
        <v>40</v>
      </c>
    </row>
    <row r="46" spans="1:17" ht="13.5" customHeight="1">
      <c r="A46" s="6">
        <v>3019070219</v>
      </c>
      <c r="B46" s="7" t="s">
        <v>87</v>
      </c>
      <c r="C46" s="7" t="s">
        <v>117</v>
      </c>
      <c r="D46" s="7" t="s">
        <v>118</v>
      </c>
      <c r="E46" s="11" t="s">
        <v>247</v>
      </c>
      <c r="F46" s="22">
        <v>15.04</v>
      </c>
      <c r="G46" s="8">
        <v>348000</v>
      </c>
      <c r="H46" s="8">
        <v>60010</v>
      </c>
      <c r="I46" s="8">
        <f t="shared" si="10"/>
        <v>408010</v>
      </c>
      <c r="J46" s="8">
        <v>4000000</v>
      </c>
      <c r="K46" s="8">
        <f t="shared" si="6"/>
        <v>23138.297872340427</v>
      </c>
      <c r="L46" s="8">
        <f t="shared" si="7"/>
        <v>3990.026595744681</v>
      </c>
      <c r="M46" s="3">
        <f t="shared" si="8"/>
        <v>27128.324468085106</v>
      </c>
      <c r="N46" s="23">
        <f t="shared" si="9"/>
        <v>11.494252873563218</v>
      </c>
      <c r="O46" s="9" t="s">
        <v>119</v>
      </c>
      <c r="P46" s="9" t="s">
        <v>2</v>
      </c>
      <c r="Q46" s="9" t="s">
        <v>88</v>
      </c>
    </row>
    <row r="47" spans="1:17" ht="13.5" customHeight="1">
      <c r="A47" s="6">
        <v>3019070252</v>
      </c>
      <c r="B47" s="7" t="s">
        <v>105</v>
      </c>
      <c r="C47" s="7" t="s">
        <v>220</v>
      </c>
      <c r="D47" s="7" t="s">
        <v>221</v>
      </c>
      <c r="E47" s="11" t="s">
        <v>17</v>
      </c>
      <c r="F47" s="22">
        <v>15.3</v>
      </c>
      <c r="G47" s="8">
        <v>230000</v>
      </c>
      <c r="H47" s="8">
        <v>10000</v>
      </c>
      <c r="I47" s="8">
        <f t="shared" si="10"/>
        <v>240000</v>
      </c>
      <c r="J47" s="8">
        <f>G47*6</f>
        <v>1380000</v>
      </c>
      <c r="K47" s="8">
        <f t="shared" si="6"/>
        <v>15032.67973856209</v>
      </c>
      <c r="L47" s="8">
        <f t="shared" si="7"/>
        <v>653.59477124183</v>
      </c>
      <c r="M47" s="3">
        <f t="shared" si="8"/>
        <v>15686.27450980392</v>
      </c>
      <c r="N47" s="23">
        <f t="shared" si="9"/>
        <v>6</v>
      </c>
      <c r="O47" s="9" t="s">
        <v>222</v>
      </c>
      <c r="P47" s="9" t="s">
        <v>60</v>
      </c>
      <c r="Q47" s="9" t="s">
        <v>99</v>
      </c>
    </row>
    <row r="48" spans="1:17" ht="13.5" customHeight="1">
      <c r="A48" s="6">
        <v>3019070329</v>
      </c>
      <c r="B48" s="7" t="s">
        <v>105</v>
      </c>
      <c r="C48" s="7" t="s">
        <v>244</v>
      </c>
      <c r="D48" s="7" t="s">
        <v>221</v>
      </c>
      <c r="E48" s="11" t="s">
        <v>17</v>
      </c>
      <c r="F48" s="22">
        <v>15.3</v>
      </c>
      <c r="G48" s="8">
        <v>241500</v>
      </c>
      <c r="H48" s="8">
        <v>10500</v>
      </c>
      <c r="I48" s="8">
        <f t="shared" si="10"/>
        <v>252000</v>
      </c>
      <c r="J48" s="8">
        <f>G48*6</f>
        <v>1449000</v>
      </c>
      <c r="K48" s="8">
        <f t="shared" si="6"/>
        <v>15784.313725490196</v>
      </c>
      <c r="L48" s="8">
        <f t="shared" si="7"/>
        <v>686.2745098039215</v>
      </c>
      <c r="M48" s="3">
        <f t="shared" si="8"/>
        <v>16470.58823529412</v>
      </c>
      <c r="N48" s="23">
        <f t="shared" si="9"/>
        <v>6</v>
      </c>
      <c r="O48" s="9" t="s">
        <v>245</v>
      </c>
      <c r="P48" s="9" t="s">
        <v>60</v>
      </c>
      <c r="Q48" s="9" t="s">
        <v>99</v>
      </c>
    </row>
    <row r="49" spans="1:17" ht="13.5" customHeight="1">
      <c r="A49" s="6">
        <v>3019070221</v>
      </c>
      <c r="B49" s="7" t="s">
        <v>194</v>
      </c>
      <c r="C49" s="7" t="s">
        <v>120</v>
      </c>
      <c r="D49" s="7" t="s">
        <v>121</v>
      </c>
      <c r="E49" s="11" t="s">
        <v>247</v>
      </c>
      <c r="F49" s="22">
        <v>15.34</v>
      </c>
      <c r="G49" s="8">
        <v>231000</v>
      </c>
      <c r="H49" s="8">
        <v>31500</v>
      </c>
      <c r="I49" s="8">
        <f t="shared" si="10"/>
        <v>262500</v>
      </c>
      <c r="J49" s="8">
        <v>6600000</v>
      </c>
      <c r="K49" s="8">
        <f t="shared" si="6"/>
        <v>15058.670143415906</v>
      </c>
      <c r="L49" s="8">
        <f t="shared" si="7"/>
        <v>2053.4550195567144</v>
      </c>
      <c r="M49" s="3">
        <f t="shared" si="8"/>
        <v>17112.12516297262</v>
      </c>
      <c r="N49" s="23">
        <f t="shared" si="9"/>
        <v>28.571428571428573</v>
      </c>
      <c r="O49" s="9" t="s">
        <v>122</v>
      </c>
      <c r="P49" s="9" t="s">
        <v>1</v>
      </c>
      <c r="Q49" s="9" t="s">
        <v>38</v>
      </c>
    </row>
    <row r="50" spans="1:17" ht="13.5" customHeight="1">
      <c r="A50" s="6">
        <v>3019070288</v>
      </c>
      <c r="B50" s="7" t="s">
        <v>190</v>
      </c>
      <c r="C50" s="7" t="s">
        <v>132</v>
      </c>
      <c r="D50" s="7" t="s">
        <v>133</v>
      </c>
      <c r="E50" s="11" t="s">
        <v>5</v>
      </c>
      <c r="F50" s="22">
        <v>15.5</v>
      </c>
      <c r="G50" s="8">
        <v>813750</v>
      </c>
      <c r="H50" s="8" t="s">
        <v>62</v>
      </c>
      <c r="I50" s="8">
        <f t="shared" si="10"/>
        <v>813750</v>
      </c>
      <c r="J50" s="8">
        <v>6200000</v>
      </c>
      <c r="K50" s="8">
        <f t="shared" si="6"/>
        <v>52500</v>
      </c>
      <c r="L50" s="8" t="str">
        <f t="shared" si="7"/>
        <v>込み</v>
      </c>
      <c r="M50" s="3">
        <f t="shared" si="8"/>
        <v>52500</v>
      </c>
      <c r="N50" s="23">
        <f t="shared" si="9"/>
        <v>7.619047619047619</v>
      </c>
      <c r="O50" s="9" t="s">
        <v>134</v>
      </c>
      <c r="P50" s="9" t="s">
        <v>2</v>
      </c>
      <c r="Q50" s="9" t="s">
        <v>239</v>
      </c>
    </row>
    <row r="51" spans="1:17" ht="13.5" customHeight="1">
      <c r="A51" s="6">
        <v>3019070289</v>
      </c>
      <c r="B51" s="7" t="s">
        <v>190</v>
      </c>
      <c r="C51" s="7" t="s">
        <v>132</v>
      </c>
      <c r="D51" s="7" t="s">
        <v>133</v>
      </c>
      <c r="E51" s="11" t="s">
        <v>8</v>
      </c>
      <c r="F51" s="22">
        <v>15.5</v>
      </c>
      <c r="G51" s="8">
        <v>569100</v>
      </c>
      <c r="H51" s="8" t="s">
        <v>62</v>
      </c>
      <c r="I51" s="8">
        <f t="shared" si="10"/>
        <v>569100</v>
      </c>
      <c r="J51" s="8">
        <v>4336000</v>
      </c>
      <c r="K51" s="8">
        <f t="shared" si="6"/>
        <v>36716.12903225807</v>
      </c>
      <c r="L51" s="8" t="str">
        <f t="shared" si="7"/>
        <v>込み</v>
      </c>
      <c r="M51" s="3">
        <f t="shared" si="8"/>
        <v>36716.12903225807</v>
      </c>
      <c r="N51" s="23">
        <f t="shared" si="9"/>
        <v>7.619047619047619</v>
      </c>
      <c r="O51" s="9" t="s">
        <v>134</v>
      </c>
      <c r="P51" s="9" t="s">
        <v>2</v>
      </c>
      <c r="Q51" s="9" t="s">
        <v>239</v>
      </c>
    </row>
    <row r="52" spans="1:17" ht="13.5" customHeight="1">
      <c r="A52" s="6">
        <v>3019070068</v>
      </c>
      <c r="B52" s="7" t="s">
        <v>59</v>
      </c>
      <c r="C52" s="7" t="s">
        <v>234</v>
      </c>
      <c r="D52" s="7" t="s">
        <v>235</v>
      </c>
      <c r="E52" s="11" t="s">
        <v>11</v>
      </c>
      <c r="F52" s="22">
        <v>15.59</v>
      </c>
      <c r="G52" s="8">
        <v>376498</v>
      </c>
      <c r="H52" s="8">
        <v>32739</v>
      </c>
      <c r="I52" s="8">
        <f t="shared" si="10"/>
        <v>409237</v>
      </c>
      <c r="J52" s="8">
        <f>G52*6</f>
        <v>2258988</v>
      </c>
      <c r="K52" s="8">
        <f t="shared" si="6"/>
        <v>24149.967928159076</v>
      </c>
      <c r="L52" s="8">
        <f t="shared" si="7"/>
        <v>2100</v>
      </c>
      <c r="M52" s="3">
        <f t="shared" si="8"/>
        <v>26249.967928159076</v>
      </c>
      <c r="N52" s="23">
        <f t="shared" si="9"/>
        <v>6</v>
      </c>
      <c r="O52" s="9" t="s">
        <v>236</v>
      </c>
      <c r="P52" s="9" t="s">
        <v>60</v>
      </c>
      <c r="Q52" s="9" t="s">
        <v>241</v>
      </c>
    </row>
    <row r="53" spans="1:17" ht="13.5" customHeight="1">
      <c r="A53" s="6">
        <v>3019070200</v>
      </c>
      <c r="B53" s="7" t="s">
        <v>189</v>
      </c>
      <c r="C53" s="7" t="s">
        <v>177</v>
      </c>
      <c r="D53" s="7" t="s">
        <v>42</v>
      </c>
      <c r="E53" s="11" t="s">
        <v>16</v>
      </c>
      <c r="F53" s="22">
        <v>15.63</v>
      </c>
      <c r="G53" s="8">
        <v>336420</v>
      </c>
      <c r="H53" s="8" t="s">
        <v>62</v>
      </c>
      <c r="I53" s="8">
        <f t="shared" si="10"/>
        <v>336420</v>
      </c>
      <c r="J53" s="8">
        <v>4000000</v>
      </c>
      <c r="K53" s="8">
        <f t="shared" si="6"/>
        <v>21523.992322456812</v>
      </c>
      <c r="L53" s="8" t="str">
        <f t="shared" si="7"/>
        <v>込み</v>
      </c>
      <c r="M53" s="3">
        <f t="shared" si="8"/>
        <v>21523.992322456812</v>
      </c>
      <c r="N53" s="23">
        <f t="shared" si="9"/>
        <v>11.889899530348968</v>
      </c>
      <c r="O53" s="9" t="s">
        <v>178</v>
      </c>
      <c r="P53" s="9" t="s">
        <v>187</v>
      </c>
      <c r="Q53" s="9" t="s">
        <v>242</v>
      </c>
    </row>
    <row r="54" spans="1:17" ht="13.5" customHeight="1">
      <c r="A54" s="6">
        <v>3019070148</v>
      </c>
      <c r="B54" s="7" t="s">
        <v>189</v>
      </c>
      <c r="C54" s="7" t="s">
        <v>41</v>
      </c>
      <c r="D54" s="7" t="s">
        <v>42</v>
      </c>
      <c r="E54" s="11" t="s">
        <v>16</v>
      </c>
      <c r="F54" s="22">
        <v>15.63</v>
      </c>
      <c r="G54" s="8">
        <v>336420</v>
      </c>
      <c r="H54" s="8" t="s">
        <v>62</v>
      </c>
      <c r="I54" s="8">
        <f t="shared" si="10"/>
        <v>336420</v>
      </c>
      <c r="J54" s="8">
        <v>4000000</v>
      </c>
      <c r="K54" s="8">
        <f t="shared" si="6"/>
        <v>21523.992322456812</v>
      </c>
      <c r="L54" s="8" t="str">
        <f t="shared" si="7"/>
        <v>込み</v>
      </c>
      <c r="M54" s="3">
        <f t="shared" si="8"/>
        <v>21523.992322456812</v>
      </c>
      <c r="N54" s="23">
        <f t="shared" si="9"/>
        <v>11.889899530348968</v>
      </c>
      <c r="O54" s="9" t="s">
        <v>43</v>
      </c>
      <c r="P54" s="9" t="s">
        <v>187</v>
      </c>
      <c r="Q54" s="9" t="s">
        <v>242</v>
      </c>
    </row>
    <row r="55" spans="1:17" ht="13.5" customHeight="1">
      <c r="A55" s="6">
        <v>3019070375</v>
      </c>
      <c r="B55" s="7" t="s">
        <v>103</v>
      </c>
      <c r="C55" s="7" t="s">
        <v>170</v>
      </c>
      <c r="D55" s="7" t="s">
        <v>171</v>
      </c>
      <c r="E55" s="11" t="s">
        <v>18</v>
      </c>
      <c r="F55" s="22">
        <v>15.73</v>
      </c>
      <c r="G55" s="8">
        <v>200000</v>
      </c>
      <c r="H55" s="8" t="s">
        <v>62</v>
      </c>
      <c r="I55" s="8">
        <f t="shared" si="10"/>
        <v>200000</v>
      </c>
      <c r="J55" s="8">
        <f>G55*5</f>
        <v>1000000</v>
      </c>
      <c r="K55" s="8">
        <f t="shared" si="6"/>
        <v>12714.558169103624</v>
      </c>
      <c r="L55" s="8" t="str">
        <f t="shared" si="7"/>
        <v>込み</v>
      </c>
      <c r="M55" s="3">
        <f t="shared" si="8"/>
        <v>12714.558169103624</v>
      </c>
      <c r="N55" s="23">
        <f t="shared" si="9"/>
        <v>5</v>
      </c>
      <c r="O55" s="9" t="s">
        <v>172</v>
      </c>
      <c r="P55" s="9" t="s">
        <v>60</v>
      </c>
      <c r="Q55" s="9" t="s">
        <v>173</v>
      </c>
    </row>
    <row r="56" spans="1:17" ht="13.5" customHeight="1">
      <c r="A56" s="6">
        <v>3019070246</v>
      </c>
      <c r="B56" s="7" t="s">
        <v>64</v>
      </c>
      <c r="C56" s="7" t="s">
        <v>217</v>
      </c>
      <c r="D56" s="7" t="s">
        <v>218</v>
      </c>
      <c r="E56" s="11" t="s">
        <v>7</v>
      </c>
      <c r="F56" s="22">
        <v>15.88</v>
      </c>
      <c r="G56" s="8">
        <v>450198</v>
      </c>
      <c r="H56" s="8" t="s">
        <v>62</v>
      </c>
      <c r="I56" s="8">
        <f t="shared" si="10"/>
        <v>450198</v>
      </c>
      <c r="J56" s="8" t="s">
        <v>154</v>
      </c>
      <c r="K56" s="8">
        <f t="shared" si="6"/>
        <v>28350</v>
      </c>
      <c r="L56" s="8" t="str">
        <f t="shared" si="7"/>
        <v>込み</v>
      </c>
      <c r="M56" s="3">
        <f t="shared" si="8"/>
        <v>28350</v>
      </c>
      <c r="N56" s="23" t="str">
        <f t="shared" si="9"/>
        <v>相談</v>
      </c>
      <c r="O56" s="9" t="s">
        <v>219</v>
      </c>
      <c r="P56" s="9" t="s">
        <v>128</v>
      </c>
      <c r="Q56" s="9" t="s">
        <v>4</v>
      </c>
    </row>
    <row r="57" spans="1:17" ht="13.5" customHeight="1">
      <c r="A57" s="6"/>
      <c r="B57" s="7"/>
      <c r="C57" s="7"/>
      <c r="D57" s="7"/>
      <c r="E57" s="11"/>
      <c r="F57" s="22"/>
      <c r="G57" s="8"/>
      <c r="H57" s="8"/>
      <c r="I57" s="8">
        <f t="shared" si="10"/>
        <v>0</v>
      </c>
      <c r="J57" s="8"/>
      <c r="K57" s="8" t="e">
        <f t="shared" si="6"/>
        <v>#DIV/0!</v>
      </c>
      <c r="L57" s="8" t="e">
        <f t="shared" si="7"/>
        <v>#DIV/0!</v>
      </c>
      <c r="M57" s="3" t="e">
        <f t="shared" si="8"/>
        <v>#DIV/0!</v>
      </c>
      <c r="N57" s="23" t="e">
        <f t="shared" si="9"/>
        <v>#DIV/0!</v>
      </c>
      <c r="O57" s="9"/>
      <c r="P57" s="9"/>
      <c r="Q57" s="9"/>
    </row>
    <row r="58" spans="1:17" ht="13.5" customHeight="1">
      <c r="A58" s="6"/>
      <c r="B58" s="7"/>
      <c r="C58" s="7"/>
      <c r="D58" s="7"/>
      <c r="E58" s="11"/>
      <c r="F58" s="22"/>
      <c r="G58" s="8"/>
      <c r="H58" s="8"/>
      <c r="I58" s="8">
        <f t="shared" si="10"/>
        <v>0</v>
      </c>
      <c r="J58" s="8"/>
      <c r="K58" s="8" t="e">
        <f t="shared" si="6"/>
        <v>#DIV/0!</v>
      </c>
      <c r="L58" s="8" t="e">
        <f t="shared" si="7"/>
        <v>#DIV/0!</v>
      </c>
      <c r="M58" s="3" t="e">
        <f t="shared" si="8"/>
        <v>#DIV/0!</v>
      </c>
      <c r="N58" s="23" t="e">
        <f t="shared" si="9"/>
        <v>#DIV/0!</v>
      </c>
      <c r="O58" s="9"/>
      <c r="P58" s="9"/>
      <c r="Q58" s="9"/>
    </row>
    <row r="59" spans="1:17" ht="13.5" customHeight="1">
      <c r="A59" s="6"/>
      <c r="B59" s="7"/>
      <c r="C59" s="7"/>
      <c r="D59" s="7"/>
      <c r="E59" s="11"/>
      <c r="F59" s="22"/>
      <c r="G59" s="8"/>
      <c r="H59" s="8"/>
      <c r="I59" s="8">
        <f t="shared" si="10"/>
        <v>0</v>
      </c>
      <c r="J59" s="8"/>
      <c r="K59" s="8" t="e">
        <f t="shared" si="6"/>
        <v>#DIV/0!</v>
      </c>
      <c r="L59" s="8" t="e">
        <f t="shared" si="7"/>
        <v>#DIV/0!</v>
      </c>
      <c r="M59" s="3" t="e">
        <f t="shared" si="8"/>
        <v>#DIV/0!</v>
      </c>
      <c r="N59" s="23" t="e">
        <f t="shared" si="9"/>
        <v>#DIV/0!</v>
      </c>
      <c r="O59" s="9"/>
      <c r="P59" s="9"/>
      <c r="Q59" s="9"/>
    </row>
    <row r="60" spans="1:17" ht="13.5" customHeight="1">
      <c r="A60" s="6"/>
      <c r="B60" s="7"/>
      <c r="C60" s="7"/>
      <c r="D60" s="7"/>
      <c r="E60" s="11"/>
      <c r="F60" s="22"/>
      <c r="G60" s="8"/>
      <c r="H60" s="8"/>
      <c r="I60" s="8">
        <f t="shared" si="10"/>
        <v>0</v>
      </c>
      <c r="J60" s="8"/>
      <c r="K60" s="8" t="e">
        <f t="shared" si="6"/>
        <v>#DIV/0!</v>
      </c>
      <c r="L60" s="8" t="e">
        <f t="shared" si="7"/>
        <v>#DIV/0!</v>
      </c>
      <c r="M60" s="3" t="e">
        <f t="shared" si="8"/>
        <v>#DIV/0!</v>
      </c>
      <c r="N60" s="23" t="e">
        <f t="shared" si="9"/>
        <v>#DIV/0!</v>
      </c>
      <c r="O60" s="9"/>
      <c r="P60" s="9"/>
      <c r="Q60" s="9"/>
    </row>
    <row r="61" spans="1:17" ht="13.5" customHeight="1">
      <c r="A61" s="6"/>
      <c r="B61" s="7"/>
      <c r="C61" s="7"/>
      <c r="D61" s="7"/>
      <c r="E61" s="11"/>
      <c r="F61" s="22"/>
      <c r="G61" s="8"/>
      <c r="H61" s="8"/>
      <c r="I61" s="8">
        <f t="shared" si="10"/>
        <v>0</v>
      </c>
      <c r="J61" s="8"/>
      <c r="K61" s="8" t="e">
        <f t="shared" si="6"/>
        <v>#DIV/0!</v>
      </c>
      <c r="L61" s="8" t="e">
        <f t="shared" si="7"/>
        <v>#DIV/0!</v>
      </c>
      <c r="M61" s="3" t="e">
        <f t="shared" si="8"/>
        <v>#DIV/0!</v>
      </c>
      <c r="N61" s="23" t="e">
        <f t="shared" si="9"/>
        <v>#DIV/0!</v>
      </c>
      <c r="O61" s="9"/>
      <c r="P61" s="9"/>
      <c r="Q61" s="9"/>
    </row>
    <row r="62" spans="1:17" ht="13.5" customHeight="1">
      <c r="A62" s="6"/>
      <c r="B62" s="7"/>
      <c r="C62" s="7"/>
      <c r="D62" s="7"/>
      <c r="E62" s="11"/>
      <c r="F62" s="22"/>
      <c r="G62" s="8"/>
      <c r="H62" s="8"/>
      <c r="I62" s="8">
        <f t="shared" si="10"/>
        <v>0</v>
      </c>
      <c r="J62" s="8"/>
      <c r="K62" s="8" t="e">
        <f t="shared" si="6"/>
        <v>#DIV/0!</v>
      </c>
      <c r="L62" s="8" t="e">
        <f t="shared" si="7"/>
        <v>#DIV/0!</v>
      </c>
      <c r="M62" s="3" t="e">
        <f t="shared" si="8"/>
        <v>#DIV/0!</v>
      </c>
      <c r="N62" s="23" t="e">
        <f t="shared" si="9"/>
        <v>#DIV/0!</v>
      </c>
      <c r="O62" s="9"/>
      <c r="P62" s="9"/>
      <c r="Q62" s="9"/>
    </row>
  </sheetData>
  <autoFilter ref="A2:Q62"/>
  <dataValidations count="3">
    <dataValidation allowBlank="1" showInputMessage="1" showErrorMessage="1" imeMode="on" sqref="L63:N65536 M3:N62 H1:J9 L1:N2 H12:J43 H47:J65536"/>
    <dataValidation allowBlank="1" showInputMessage="1" showErrorMessage="1" imeMode="off" sqref="H44:J46 E1:G65536 K1:K65536 L3:L62 A1:A65536 H10:J11"/>
    <dataValidation allowBlank="1" showInputMessage="1" showErrorMessage="1" imeMode="hiragana" sqref="B57:D65536 B1:C3 D1:D56 O1:Q65536 B5:C56"/>
  </dataValidations>
  <printOptions horizontalCentered="1"/>
  <pageMargins left="0" right="0" top="0.3937007874015748" bottom="0.3937007874015748" header="0.5118110236220472" footer="0.5118110236220472"/>
  <pageSetup horizontalDpi="600" verticalDpi="600" orientation="landscape" paperSize="12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サントリー株式会社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scbu01901</dc:creator>
  <cp:keywords/>
  <dc:description/>
  <cp:lastModifiedBy>小山武仁</cp:lastModifiedBy>
  <cp:lastPrinted>2007-07-12T05:26:29Z</cp:lastPrinted>
  <dcterms:created xsi:type="dcterms:W3CDTF">2004-04-01T02:56:34Z</dcterms:created>
  <dcterms:modified xsi:type="dcterms:W3CDTF">2007-07-23T06:56:09Z</dcterms:modified>
  <cp:category/>
  <cp:version/>
  <cp:contentType/>
  <cp:contentStatus/>
</cp:coreProperties>
</file>